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ashporg-my.sharepoint.com/personal/sparras_ashp_org/Documents/OneDrive/Tasks/2024/Sitecore/04-10/"/>
    </mc:Choice>
  </mc:AlternateContent>
  <xr:revisionPtr revIDLastSave="1" documentId="13_ncr:1_{53AB361C-F5AB-4F3B-875F-4A08C0450131}" xr6:coauthVersionLast="47" xr6:coauthVersionMax="47" xr10:uidLastSave="{6CC7EE1D-550E-4DFF-AABB-EB0BA359A609}"/>
  <bookViews>
    <workbookView xWindow="28680" yWindow="-120" windowWidth="21840" windowHeight="13020" xr2:uid="{021B90F3-9040-4177-B722-AD8D2F4D6486}"/>
  </bookViews>
  <sheets>
    <sheet name="Monthly Calculator" sheetId="1" r:id="rId1"/>
    <sheet name="Yearly Calculator"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 l="1"/>
  <c r="D23" i="3"/>
  <c r="D16" i="3"/>
  <c r="D39" i="3"/>
  <c r="D38" i="3"/>
  <c r="D37" i="3"/>
  <c r="D36" i="3"/>
  <c r="D35" i="3"/>
  <c r="D34" i="3"/>
  <c r="D33" i="3"/>
  <c r="D32" i="3"/>
  <c r="D31" i="3"/>
  <c r="D30" i="3"/>
  <c r="D29" i="3"/>
  <c r="C3" i="1"/>
  <c r="C10" i="1"/>
  <c r="D27" i="3"/>
  <c r="D28" i="3"/>
  <c r="D26" i="3"/>
  <c r="D25" i="3"/>
  <c r="D24" i="3"/>
  <c r="D22" i="3"/>
  <c r="D21" i="3"/>
  <c r="D20" i="3"/>
  <c r="D19" i="3"/>
  <c r="D18" i="3"/>
  <c r="D17" i="3"/>
  <c r="D15" i="3"/>
  <c r="D14" i="3"/>
  <c r="D13" i="3"/>
  <c r="D12" i="3"/>
  <c r="D11" i="3"/>
  <c r="D10" i="3"/>
  <c r="C10" i="3"/>
  <c r="E10" i="3" s="1"/>
  <c r="F10" i="3" l="1"/>
  <c r="C11" i="3" s="1"/>
  <c r="E10" i="1"/>
  <c r="F10" i="1" s="1"/>
  <c r="D89" i="1"/>
  <c r="D129" i="1"/>
  <c r="D90" i="1"/>
  <c r="D83" i="1"/>
  <c r="D99" i="1"/>
  <c r="D123" i="1"/>
  <c r="D98" i="1"/>
  <c r="D75" i="1"/>
  <c r="D91" i="1"/>
  <c r="D107" i="1"/>
  <c r="D115" i="1"/>
  <c r="D25" i="1"/>
  <c r="D76" i="1"/>
  <c r="D84" i="1"/>
  <c r="D92" i="1"/>
  <c r="D100" i="1"/>
  <c r="D108" i="1"/>
  <c r="D116" i="1"/>
  <c r="D124" i="1"/>
  <c r="D113" i="1"/>
  <c r="D114" i="1"/>
  <c r="D85" i="1"/>
  <c r="D125" i="1"/>
  <c r="D70" i="1"/>
  <c r="D78" i="1"/>
  <c r="D86" i="1"/>
  <c r="D94" i="1"/>
  <c r="D102" i="1"/>
  <c r="D110" i="1"/>
  <c r="D118" i="1"/>
  <c r="D126" i="1"/>
  <c r="D81" i="1"/>
  <c r="D121" i="1"/>
  <c r="D82" i="1"/>
  <c r="D122" i="1"/>
  <c r="D33" i="1"/>
  <c r="D93" i="1"/>
  <c r="D117" i="1"/>
  <c r="D71" i="1"/>
  <c r="D79" i="1"/>
  <c r="D87" i="1"/>
  <c r="D95" i="1"/>
  <c r="D103" i="1"/>
  <c r="D111" i="1"/>
  <c r="D119" i="1"/>
  <c r="D127" i="1"/>
  <c r="D73" i="1"/>
  <c r="D97" i="1"/>
  <c r="D105" i="1"/>
  <c r="D74" i="1"/>
  <c r="D106" i="1"/>
  <c r="D17" i="1"/>
  <c r="D77" i="1"/>
  <c r="D101" i="1"/>
  <c r="D109" i="1"/>
  <c r="D72" i="1"/>
  <c r="D80" i="1"/>
  <c r="D88" i="1"/>
  <c r="D96" i="1"/>
  <c r="D104" i="1"/>
  <c r="D112" i="1"/>
  <c r="D120" i="1"/>
  <c r="D128" i="1"/>
  <c r="D15" i="1"/>
  <c r="D31" i="1"/>
  <c r="D47" i="1"/>
  <c r="D63" i="1"/>
  <c r="D23" i="1"/>
  <c r="D39" i="1"/>
  <c r="D55" i="1"/>
  <c r="D16" i="1"/>
  <c r="D24" i="1"/>
  <c r="D32" i="1"/>
  <c r="D40" i="1"/>
  <c r="D48" i="1"/>
  <c r="D56" i="1"/>
  <c r="D64" i="1"/>
  <c r="D34" i="1"/>
  <c r="D66" i="1"/>
  <c r="D11" i="1"/>
  <c r="D19" i="1"/>
  <c r="D27" i="1"/>
  <c r="D35" i="1"/>
  <c r="D43" i="1"/>
  <c r="D51" i="1"/>
  <c r="D59" i="1"/>
  <c r="D67" i="1"/>
  <c r="D41" i="1"/>
  <c r="D65" i="1"/>
  <c r="D26" i="1"/>
  <c r="D58" i="1"/>
  <c r="D12" i="1"/>
  <c r="D20" i="1"/>
  <c r="D28" i="1"/>
  <c r="D36" i="1"/>
  <c r="D44" i="1"/>
  <c r="D52" i="1"/>
  <c r="D60" i="1"/>
  <c r="D68" i="1"/>
  <c r="D49" i="1"/>
  <c r="D57" i="1"/>
  <c r="D18" i="1"/>
  <c r="D42" i="1"/>
  <c r="D50" i="1"/>
  <c r="D13" i="1"/>
  <c r="D21" i="1"/>
  <c r="D29" i="1"/>
  <c r="D37" i="1"/>
  <c r="D45" i="1"/>
  <c r="D53" i="1"/>
  <c r="D61" i="1"/>
  <c r="D69" i="1"/>
  <c r="D14" i="1"/>
  <c r="D22" i="1"/>
  <c r="D30" i="1"/>
  <c r="D38" i="1"/>
  <c r="D46" i="1"/>
  <c r="D54" i="1"/>
  <c r="D62" i="1"/>
  <c r="E11" i="3" l="1"/>
  <c r="F11" i="3" s="1"/>
  <c r="C12" i="3" s="1"/>
  <c r="C11" i="1"/>
  <c r="E11" i="1" s="1"/>
  <c r="F11" i="1" s="1"/>
  <c r="E12" i="3" l="1"/>
  <c r="F12" i="3" s="1"/>
  <c r="C13" i="3" s="1"/>
  <c r="C12" i="1"/>
  <c r="E12" i="1" s="1"/>
  <c r="F12" i="1" s="1"/>
  <c r="C13" i="1" s="1"/>
  <c r="E13" i="1" s="1"/>
  <c r="F13" i="1" s="1"/>
  <c r="C14" i="1" s="1"/>
  <c r="E14" i="1" s="1"/>
  <c r="F14" i="1" s="1"/>
  <c r="C15" i="1" s="1"/>
  <c r="E13" i="3" l="1"/>
  <c r="F13" i="3" s="1"/>
  <c r="C14" i="3" s="1"/>
  <c r="E14" i="3" s="1"/>
  <c r="F14" i="3" s="1"/>
  <c r="C15" i="3" s="1"/>
  <c r="E15" i="3" s="1"/>
  <c r="F15" i="3" s="1"/>
  <c r="C16" i="3" s="1"/>
  <c r="E16" i="3" s="1"/>
  <c r="E15" i="1"/>
  <c r="F15" i="1" s="1"/>
  <c r="C16" i="1" s="1"/>
  <c r="E16" i="1" l="1"/>
  <c r="F16" i="1" s="1"/>
  <c r="C17" i="1" s="1"/>
  <c r="F16" i="3"/>
  <c r="C17" i="3" s="1"/>
  <c r="E17" i="1" l="1"/>
  <c r="F17" i="1" s="1"/>
  <c r="C18" i="1" s="1"/>
  <c r="E17" i="3"/>
  <c r="F17" i="3" s="1"/>
  <c r="C18" i="3" s="1"/>
  <c r="E18" i="1" l="1"/>
  <c r="F18" i="1" s="1"/>
  <c r="C19" i="1" s="1"/>
  <c r="E18" i="3"/>
  <c r="F18" i="3" s="1"/>
  <c r="C19" i="3" s="1"/>
  <c r="E19" i="1" l="1"/>
  <c r="F19" i="1" s="1"/>
  <c r="C20" i="1" s="1"/>
  <c r="E19" i="3"/>
  <c r="F19" i="3" s="1"/>
  <c r="C20" i="3" s="1"/>
  <c r="E20" i="1" l="1"/>
  <c r="F20" i="1" s="1"/>
  <c r="C21" i="1" s="1"/>
  <c r="E20" i="3"/>
  <c r="F20" i="3" s="1"/>
  <c r="C21" i="3" s="1"/>
  <c r="E21" i="1" l="1"/>
  <c r="F21" i="1" s="1"/>
  <c r="C22" i="1" s="1"/>
  <c r="E21" i="3"/>
  <c r="F21" i="3" s="1"/>
  <c r="C22" i="3" s="1"/>
  <c r="E22" i="1" l="1"/>
  <c r="F22" i="1" s="1"/>
  <c r="C23" i="1" s="1"/>
  <c r="E22" i="3"/>
  <c r="F22" i="3" s="1"/>
  <c r="C23" i="3" s="1"/>
  <c r="E23" i="1" l="1"/>
  <c r="F23" i="1" s="1"/>
  <c r="C24" i="1" s="1"/>
  <c r="E23" i="3"/>
  <c r="F23" i="3" s="1"/>
  <c r="C24" i="3" s="1"/>
  <c r="E24" i="3" l="1"/>
  <c r="F24" i="3" s="1"/>
  <c r="C25" i="3" s="1"/>
  <c r="E24" i="1"/>
  <c r="F24" i="1" s="1"/>
  <c r="C25" i="1" s="1"/>
  <c r="E25" i="1" l="1"/>
  <c r="F25" i="1" s="1"/>
  <c r="C26" i="1" s="1"/>
  <c r="E25" i="3"/>
  <c r="F25" i="3" s="1"/>
  <c r="C26" i="3" s="1"/>
  <c r="E26" i="3" s="1"/>
  <c r="E26" i="1" l="1"/>
  <c r="F26" i="1" s="1"/>
  <c r="C27" i="1" s="1"/>
  <c r="F26" i="3"/>
  <c r="C27" i="3" s="1"/>
  <c r="E27" i="1" l="1"/>
  <c r="F27" i="1" s="1"/>
  <c r="C28" i="1" s="1"/>
  <c r="E27" i="3"/>
  <c r="F27" i="3" l="1"/>
  <c r="E28" i="1"/>
  <c r="F28" i="1" s="1"/>
  <c r="C29" i="1" s="1"/>
  <c r="C28" i="3" l="1"/>
  <c r="E28" i="3" s="1"/>
  <c r="F28" i="3" s="1"/>
  <c r="C29" i="3" s="1"/>
  <c r="E29" i="3" s="1"/>
  <c r="F29" i="3" s="1"/>
  <c r="C30" i="3" s="1"/>
  <c r="E30" i="3" s="1"/>
  <c r="E29" i="1"/>
  <c r="F29" i="1" s="1"/>
  <c r="C30" i="1" s="1"/>
  <c r="F30" i="3" l="1"/>
  <c r="C31" i="3" s="1"/>
  <c r="E30" i="1"/>
  <c r="F30" i="1" s="1"/>
  <c r="C31" i="1" s="1"/>
  <c r="E31" i="3" l="1"/>
  <c r="F31" i="3" s="1"/>
  <c r="C32" i="3" s="1"/>
  <c r="E32" i="3" s="1"/>
  <c r="F32" i="3" s="1"/>
  <c r="C33" i="3" s="1"/>
  <c r="E33" i="3" s="1"/>
  <c r="E31" i="1"/>
  <c r="F31" i="1" s="1"/>
  <c r="C32" i="1" s="1"/>
  <c r="F33" i="3" l="1"/>
  <c r="C34" i="3" s="1"/>
  <c r="E34" i="3" s="1"/>
  <c r="E32" i="1"/>
  <c r="F32" i="1" s="1"/>
  <c r="C33" i="1" s="1"/>
  <c r="F34" i="3" l="1"/>
  <c r="C35" i="3" s="1"/>
  <c r="E35" i="3" s="1"/>
  <c r="E33" i="1"/>
  <c r="F33" i="1" s="1"/>
  <c r="C34" i="1" s="1"/>
  <c r="F35" i="3" l="1"/>
  <c r="C36" i="3" s="1"/>
  <c r="E36" i="3" s="1"/>
  <c r="E34" i="1"/>
  <c r="F34" i="1" s="1"/>
  <c r="C35" i="1" s="1"/>
  <c r="F36" i="3" l="1"/>
  <c r="C37" i="3" s="1"/>
  <c r="E37" i="3" s="1"/>
  <c r="E35" i="1"/>
  <c r="F35" i="1" s="1"/>
  <c r="C36" i="1" s="1"/>
  <c r="F37" i="3" l="1"/>
  <c r="C38" i="3" s="1"/>
  <c r="E38" i="3" s="1"/>
  <c r="E36" i="1"/>
  <c r="F36" i="1" s="1"/>
  <c r="C37" i="1" s="1"/>
  <c r="F38" i="3" l="1"/>
  <c r="C39" i="3" s="1"/>
  <c r="E37" i="1"/>
  <c r="F37" i="1" s="1"/>
  <c r="C38" i="1" s="1"/>
  <c r="E39" i="3" l="1"/>
  <c r="F39" i="3" s="1"/>
  <c r="E38" i="1"/>
  <c r="F38" i="1" s="1"/>
  <c r="C39" i="1" s="1"/>
  <c r="E39" i="1" l="1"/>
  <c r="F39" i="1" s="1"/>
  <c r="C40" i="1" s="1"/>
  <c r="E40" i="1" l="1"/>
  <c r="F40" i="1" s="1"/>
  <c r="C41" i="1" s="1"/>
  <c r="E41" i="1" l="1"/>
  <c r="F41" i="1" s="1"/>
  <c r="C42" i="1" s="1"/>
  <c r="E42" i="1" l="1"/>
  <c r="F42" i="1" s="1"/>
  <c r="C43" i="1" s="1"/>
  <c r="E43" i="1" l="1"/>
  <c r="F43" i="1" s="1"/>
  <c r="C44" i="1" s="1"/>
  <c r="E44" i="1" l="1"/>
  <c r="F44" i="1" s="1"/>
  <c r="C45" i="1" s="1"/>
  <c r="E45" i="1" l="1"/>
  <c r="F45" i="1" s="1"/>
  <c r="C46" i="1" s="1"/>
  <c r="E46" i="1" l="1"/>
  <c r="F46" i="1" s="1"/>
  <c r="C47" i="1" s="1"/>
  <c r="E47" i="1" l="1"/>
  <c r="F47" i="1" s="1"/>
  <c r="C48" i="1" s="1"/>
  <c r="E48" i="1" l="1"/>
  <c r="F48" i="1" s="1"/>
  <c r="C49" i="1" s="1"/>
  <c r="E49" i="1" l="1"/>
  <c r="F49" i="1" s="1"/>
  <c r="C50" i="1" s="1"/>
  <c r="E50" i="1" l="1"/>
  <c r="F50" i="1" s="1"/>
  <c r="C51" i="1" s="1"/>
  <c r="E51" i="1" l="1"/>
  <c r="F51" i="1" s="1"/>
  <c r="C52" i="1" s="1"/>
  <c r="E52" i="1" l="1"/>
  <c r="F52" i="1" s="1"/>
  <c r="C53" i="1" s="1"/>
  <c r="E53" i="1" l="1"/>
  <c r="F53" i="1" s="1"/>
  <c r="C54" i="1" s="1"/>
  <c r="E54" i="1" l="1"/>
  <c r="F54" i="1" s="1"/>
  <c r="C55" i="1" s="1"/>
  <c r="E55" i="1" l="1"/>
  <c r="F55" i="1" s="1"/>
  <c r="C56" i="1" s="1"/>
  <c r="E56" i="1" l="1"/>
  <c r="F56" i="1" s="1"/>
  <c r="C57" i="1" s="1"/>
  <c r="E57" i="1" l="1"/>
  <c r="F57" i="1" s="1"/>
  <c r="C58" i="1" s="1"/>
  <c r="E58" i="1" l="1"/>
  <c r="F58" i="1" s="1"/>
  <c r="C59" i="1" s="1"/>
  <c r="E59" i="1" l="1"/>
  <c r="F59" i="1" s="1"/>
  <c r="C60" i="1" s="1"/>
  <c r="E60" i="1" l="1"/>
  <c r="F60" i="1" s="1"/>
  <c r="C61" i="1" s="1"/>
  <c r="E61" i="1" l="1"/>
  <c r="F61" i="1" s="1"/>
  <c r="C62" i="1" s="1"/>
  <c r="E62" i="1" l="1"/>
  <c r="F62" i="1" s="1"/>
  <c r="C63" i="1" s="1"/>
  <c r="E63" i="1" l="1"/>
  <c r="F63" i="1" s="1"/>
  <c r="C64" i="1" s="1"/>
  <c r="E64" i="1" l="1"/>
  <c r="F64" i="1" s="1"/>
  <c r="C65" i="1" s="1"/>
  <c r="E65" i="1" l="1"/>
  <c r="F65" i="1" s="1"/>
  <c r="C66" i="1" s="1"/>
  <c r="E66" i="1" l="1"/>
  <c r="F66" i="1" s="1"/>
  <c r="C67" i="1" s="1"/>
  <c r="E67" i="1" l="1"/>
  <c r="F67" i="1" s="1"/>
  <c r="C68" i="1" s="1"/>
  <c r="E68" i="1" l="1"/>
  <c r="F68" i="1" s="1"/>
  <c r="C69" i="1" s="1"/>
  <c r="E69" i="1" l="1"/>
  <c r="F69" i="1" s="1"/>
  <c r="C70" i="1" s="1"/>
  <c r="E70" i="1" l="1"/>
  <c r="F70" i="1" s="1"/>
  <c r="C71" i="1" s="1"/>
  <c r="E71" i="1" l="1"/>
  <c r="F71" i="1" s="1"/>
  <c r="C72" i="1" s="1"/>
  <c r="E72" i="1" l="1"/>
  <c r="F72" i="1" s="1"/>
  <c r="C73" i="1" s="1"/>
  <c r="E73" i="1" l="1"/>
  <c r="F73" i="1" s="1"/>
  <c r="C74" i="1" s="1"/>
  <c r="E74" i="1" l="1"/>
  <c r="F74" i="1" s="1"/>
  <c r="C75" i="1" s="1"/>
  <c r="E75" i="1" l="1"/>
  <c r="F75" i="1" s="1"/>
  <c r="C76" i="1" s="1"/>
  <c r="E76" i="1" l="1"/>
  <c r="F76" i="1" s="1"/>
  <c r="C77" i="1" s="1"/>
  <c r="E77" i="1" l="1"/>
  <c r="F77" i="1" s="1"/>
  <c r="C78" i="1" s="1"/>
  <c r="E78" i="1" l="1"/>
  <c r="F78" i="1" s="1"/>
  <c r="C79" i="1" s="1"/>
  <c r="E79" i="1" l="1"/>
  <c r="F79" i="1" s="1"/>
  <c r="C80" i="1" s="1"/>
  <c r="E80" i="1" l="1"/>
  <c r="F80" i="1" s="1"/>
  <c r="C81" i="1" s="1"/>
  <c r="E81" i="1" l="1"/>
  <c r="F81" i="1" s="1"/>
  <c r="C82" i="1" s="1"/>
  <c r="E82" i="1" s="1"/>
  <c r="F82" i="1" s="1"/>
  <c r="C83" i="1" s="1"/>
  <c r="E83" i="1" s="1"/>
  <c r="F83" i="1" s="1"/>
  <c r="C84" i="1" s="1"/>
  <c r="E84" i="1" s="1"/>
  <c r="F84" i="1" s="1"/>
  <c r="C85" i="1" s="1"/>
  <c r="E85" i="1" s="1"/>
  <c r="F85" i="1" s="1"/>
  <c r="C86" i="1" s="1"/>
  <c r="E86" i="1" s="1"/>
  <c r="F86" i="1" s="1"/>
  <c r="C87" i="1" s="1"/>
  <c r="E87" i="1" s="1"/>
  <c r="F87" i="1" s="1"/>
  <c r="C88" i="1" s="1"/>
  <c r="E88" i="1" s="1"/>
  <c r="F88" i="1" s="1"/>
  <c r="C89" i="1" s="1"/>
  <c r="E89" i="1" s="1"/>
  <c r="F89" i="1" s="1"/>
  <c r="C90" i="1" s="1"/>
  <c r="E90" i="1" s="1"/>
  <c r="F90" i="1" s="1"/>
  <c r="C91" i="1" s="1"/>
  <c r="E91" i="1" s="1"/>
  <c r="F91" i="1" s="1"/>
  <c r="C92" i="1" s="1"/>
  <c r="E92" i="1" s="1"/>
  <c r="F92" i="1" s="1"/>
  <c r="C93" i="1" s="1"/>
  <c r="E93" i="1" l="1"/>
  <c r="F93" i="1" s="1"/>
  <c r="C94" i="1" s="1"/>
  <c r="E94" i="1" l="1"/>
  <c r="F94" i="1" s="1"/>
  <c r="C95" i="1" s="1"/>
  <c r="E95" i="1" l="1"/>
  <c r="F95" i="1" s="1"/>
  <c r="C96" i="1" s="1"/>
  <c r="E96" i="1" l="1"/>
  <c r="F96" i="1" s="1"/>
  <c r="C97" i="1" s="1"/>
  <c r="E97" i="1" l="1"/>
  <c r="F97" i="1" s="1"/>
  <c r="C98" i="1" s="1"/>
  <c r="E98" i="1" l="1"/>
  <c r="F98" i="1" s="1"/>
  <c r="C99" i="1" s="1"/>
  <c r="E99" i="1" l="1"/>
  <c r="F99" i="1" s="1"/>
  <c r="C100" i="1" s="1"/>
  <c r="E100" i="1" l="1"/>
  <c r="F100" i="1" s="1"/>
  <c r="C101" i="1" s="1"/>
  <c r="E101" i="1" l="1"/>
  <c r="F101" i="1" s="1"/>
  <c r="C102" i="1" s="1"/>
  <c r="E102" i="1" l="1"/>
  <c r="F102" i="1" s="1"/>
  <c r="C103" i="1" s="1"/>
  <c r="E103" i="1" l="1"/>
  <c r="F103" i="1" s="1"/>
  <c r="C104" i="1" s="1"/>
  <c r="E104" i="1" l="1"/>
  <c r="F104" i="1" s="1"/>
  <c r="C105" i="1" s="1"/>
  <c r="E105" i="1" l="1"/>
  <c r="F105" i="1" s="1"/>
  <c r="C106" i="1" s="1"/>
  <c r="E106" i="1" l="1"/>
  <c r="F106" i="1" s="1"/>
  <c r="C107" i="1" s="1"/>
  <c r="E107" i="1" l="1"/>
  <c r="F107" i="1" s="1"/>
  <c r="C108" i="1" s="1"/>
  <c r="E108" i="1" l="1"/>
  <c r="F108" i="1" s="1"/>
  <c r="C109" i="1" s="1"/>
  <c r="E109" i="1" l="1"/>
  <c r="F109" i="1" s="1"/>
  <c r="C110" i="1" s="1"/>
  <c r="E110" i="1" l="1"/>
  <c r="F110" i="1" s="1"/>
  <c r="C111" i="1" s="1"/>
  <c r="E111" i="1" l="1"/>
  <c r="F111" i="1" s="1"/>
  <c r="C112" i="1" s="1"/>
  <c r="E112" i="1" l="1"/>
  <c r="F112" i="1" s="1"/>
  <c r="C113" i="1" s="1"/>
  <c r="E113" i="1" l="1"/>
  <c r="F113" i="1" s="1"/>
  <c r="C114" i="1" s="1"/>
  <c r="E114" i="1" l="1"/>
  <c r="F114" i="1" s="1"/>
  <c r="C115" i="1" s="1"/>
  <c r="E115" i="1" l="1"/>
  <c r="F115" i="1" s="1"/>
  <c r="C116" i="1" s="1"/>
  <c r="E116" i="1" l="1"/>
  <c r="F116" i="1" s="1"/>
  <c r="C117" i="1" s="1"/>
  <c r="E117" i="1" l="1"/>
  <c r="F117" i="1" s="1"/>
  <c r="C118" i="1" s="1"/>
  <c r="E118" i="1" l="1"/>
  <c r="F118" i="1" s="1"/>
  <c r="C119" i="1" s="1"/>
  <c r="E119" i="1" l="1"/>
  <c r="F119" i="1" s="1"/>
  <c r="C120" i="1" s="1"/>
  <c r="E120" i="1" l="1"/>
  <c r="F120" i="1" s="1"/>
  <c r="C121" i="1" s="1"/>
  <c r="E121" i="1" l="1"/>
  <c r="F121" i="1" s="1"/>
  <c r="C122" i="1" s="1"/>
  <c r="E122" i="1" l="1"/>
  <c r="F122" i="1" s="1"/>
  <c r="C123" i="1" s="1"/>
  <c r="E123" i="1" l="1"/>
  <c r="F123" i="1" s="1"/>
  <c r="C124" i="1" s="1"/>
  <c r="E124" i="1" l="1"/>
  <c r="F124" i="1" s="1"/>
  <c r="C125" i="1" s="1"/>
  <c r="E125" i="1" l="1"/>
  <c r="F125" i="1" s="1"/>
  <c r="C126" i="1" s="1"/>
  <c r="E126" i="1" l="1"/>
  <c r="F126" i="1" s="1"/>
  <c r="C127" i="1" s="1"/>
  <c r="E127" i="1" l="1"/>
  <c r="F127" i="1" s="1"/>
  <c r="C128" i="1" s="1"/>
  <c r="E128" i="1" l="1"/>
  <c r="F128" i="1" s="1"/>
  <c r="C129" i="1" s="1"/>
  <c r="E129" i="1" s="1"/>
  <c r="F129" i="1" s="1"/>
</calcChain>
</file>

<file path=xl/sharedStrings.xml><?xml version="1.0" encoding="utf-8"?>
<sst xmlns="http://schemas.openxmlformats.org/spreadsheetml/2006/main" count="22" uniqueCount="16">
  <si>
    <t>Loan</t>
  </si>
  <si>
    <t>Input your current loan amount in C2</t>
  </si>
  <si>
    <t>Rate/month</t>
  </si>
  <si>
    <t>Input your Annual Interest Rate on Loan in E3</t>
  </si>
  <si>
    <t>Months</t>
  </si>
  <si>
    <t>Input the number of months to pay off your loans in C4</t>
  </si>
  <si>
    <t>Month</t>
  </si>
  <si>
    <t>Beginning Balance</t>
  </si>
  <si>
    <t>Payment</t>
  </si>
  <si>
    <t xml:space="preserve">Interest Component </t>
  </si>
  <si>
    <t>Principle Component</t>
  </si>
  <si>
    <t>Rate</t>
  </si>
  <si>
    <t>Input your Annual Interest Rate on Loan in C3</t>
  </si>
  <si>
    <t>Years</t>
  </si>
  <si>
    <t>Input the number of years to pay off your loans in C4</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</si>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</sst>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9" x14ac:knownFonts="1">
    <font>
      <sz val="11"/>
      <color theme="1"/>
      <name val="Calibri"/>
      <family val="2"/>
      <scheme val="minor"/>
    </font>
    <font>
      <sz val="11"/>
      <color theme="1"/>
      <name val="Calibri"/>
      <family val="2"/>
      <scheme val="minor"/>
    </font>
    <font>
      <sz val="11"/>
      <color rgb="FFFF0000"/>
      <name val="Calibri"/>
      <family val="2"/>
      <scheme val="minor"/>
    </font>
    <font>
      <sz val="9"/>
      <color rgb="FFFF0000"/>
      <name val="Calibri"/>
      <family val="2"/>
      <scheme val="minor"/>
    </font>
    <font>
      <sz val="10"/>
      <color rgb="FFFF0000"/>
      <name val="Calibri"/>
      <family val="2"/>
      <scheme val="minor"/>
    </font>
    <font>
      <b/>
      <sz val="9"/>
      <color rgb="FFFF0000"/>
      <name val="Calibri"/>
      <family val="2"/>
      <scheme val="minor"/>
    </font>
    <font>
      <sz val="8"/>
      <name val="Calibri"/>
      <family val="2"/>
      <scheme val="minor"/>
    </font>
    <font>
      <b/>
      <sz val="10"/>
      <color theme="0"/>
      <name val="Calibri"/>
      <family val="2"/>
      <scheme val="minor"/>
    </font>
    <font>
      <sz val="10"/>
      <color theme="0"/>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FFFF00"/>
        <bgColor rgb="FF000000"/>
      </patternFill>
    </fill>
    <fill>
      <patternFill patternType="solid">
        <fgColor rgb="FF007FD6"/>
        <bgColor indexed="64"/>
      </patternFill>
    </fill>
    <fill>
      <patternFill patternType="solid">
        <fgColor rgb="FF007FD6"/>
        <bgColor rgb="FF00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top/>
      <bottom/>
      <diagonal/>
    </border>
    <border>
      <left style="medium">
        <color rgb="FFFF0000"/>
      </left>
      <right style="medium">
        <color rgb="FFFF0000"/>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0" fillId="2" borderId="0" xfId="0" applyFill="1"/>
    <xf numFmtId="0" fontId="0" fillId="0" borderId="6" xfId="0" applyBorder="1" applyAlignment="1">
      <alignment horizontal="center"/>
    </xf>
    <xf numFmtId="0" fontId="0" fillId="0" borderId="8" xfId="0" applyBorder="1" applyAlignment="1">
      <alignment horizontal="center"/>
    </xf>
    <xf numFmtId="44" fontId="0" fillId="0" borderId="2" xfId="1" applyFont="1" applyBorder="1"/>
    <xf numFmtId="44" fontId="0" fillId="0" borderId="9" xfId="1" applyFont="1" applyBorder="1"/>
    <xf numFmtId="44" fontId="0" fillId="0" borderId="2" xfId="1" applyFont="1" applyFill="1" applyBorder="1"/>
    <xf numFmtId="0" fontId="3" fillId="2" borderId="0" xfId="0" applyFont="1" applyFill="1" applyAlignment="1">
      <alignment vertical="top" wrapText="1"/>
    </xf>
    <xf numFmtId="44" fontId="0" fillId="0" borderId="2" xfId="1" applyFont="1" applyBorder="1" applyProtection="1"/>
    <xf numFmtId="0" fontId="5" fillId="2" borderId="2" xfId="0" applyFont="1" applyFill="1" applyBorder="1" applyAlignment="1">
      <alignment vertical="center" wrapText="1"/>
    </xf>
    <xf numFmtId="0" fontId="5" fillId="2" borderId="2" xfId="0" applyFont="1" applyFill="1" applyBorder="1" applyAlignment="1">
      <alignment vertical="center"/>
    </xf>
    <xf numFmtId="44" fontId="0" fillId="0" borderId="2" xfId="0" applyNumberFormat="1" applyBorder="1"/>
    <xf numFmtId="44" fontId="0" fillId="0" borderId="7" xfId="0" applyNumberFormat="1" applyBorder="1"/>
    <xf numFmtId="44" fontId="0" fillId="0" borderId="2" xfId="1" applyFont="1" applyBorder="1" applyAlignment="1" applyProtection="1"/>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5" xfId="0" applyFont="1" applyFill="1" applyBorder="1" applyAlignment="1">
      <alignment horizontal="center"/>
    </xf>
    <xf numFmtId="10" fontId="8" fillId="6" borderId="11" xfId="0" applyNumberFormat="1" applyFont="1" applyFill="1" applyBorder="1"/>
    <xf numFmtId="0" fontId="7" fillId="6" borderId="10" xfId="0" applyFont="1" applyFill="1" applyBorder="1"/>
    <xf numFmtId="0" fontId="7" fillId="6" borderId="1" xfId="0" applyFont="1" applyFill="1" applyBorder="1"/>
    <xf numFmtId="0" fontId="5" fillId="2" borderId="7" xfId="0" applyFont="1" applyFill="1" applyBorder="1" applyAlignment="1">
      <alignment vertical="center" wrapText="1"/>
    </xf>
    <xf numFmtId="9" fontId="2" fillId="3" borderId="12" xfId="2" applyFont="1" applyFill="1" applyBorder="1"/>
    <xf numFmtId="0" fontId="5" fillId="2" borderId="6" xfId="0" applyFont="1" applyFill="1" applyBorder="1" applyAlignment="1">
      <alignment vertical="center"/>
    </xf>
    <xf numFmtId="164" fontId="4" fillId="4" borderId="12" xfId="1" applyNumberFormat="1" applyFont="1" applyFill="1" applyBorder="1"/>
    <xf numFmtId="0" fontId="5" fillId="2" borderId="6" xfId="0" applyFont="1" applyFill="1" applyBorder="1" applyAlignment="1">
      <alignment vertical="center" wrapText="1"/>
    </xf>
    <xf numFmtId="0" fontId="4" fillId="4" borderId="12" xfId="0" applyFont="1" applyFill="1" applyBorder="1"/>
    <xf numFmtId="9" fontId="4" fillId="4" borderId="12" xfId="2" applyFont="1" applyFill="1" applyBorder="1"/>
    <xf numFmtId="44" fontId="0" fillId="0" borderId="9" xfId="0" applyNumberFormat="1" applyBorder="1"/>
    <xf numFmtId="44" fontId="0" fillId="0" borderId="0" xfId="0" applyNumberFormat="1"/>
    <xf numFmtId="0" fontId="4" fillId="4" borderId="12" xfId="1" applyNumberFormat="1" applyFont="1" applyFill="1" applyBorder="1" applyAlignment="1">
      <alignment horizontal="right"/>
    </xf>
    <xf numFmtId="8" fontId="0" fillId="0" borderId="2" xfId="0" applyNumberFormat="1" applyBorder="1"/>
  </cellXfs>
  <cellStyles count="3">
    <cellStyle name="Currency" xfId="1" builtinId="4"/>
    <cellStyle name="Normal" xfId="0" builtinId="0"/>
    <cellStyle name="Percent" xfId="2" builtinId="5"/>
  </cellStyles>
  <dxfs count="27">
    <dxf>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Calibri"/>
        <family val="2"/>
        <scheme val="minor"/>
      </font>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Calibri"/>
        <family val="2"/>
        <scheme val="minor"/>
      </font>
    </dxf>
    <dxf>
      <border>
        <top style="thin">
          <color rgb="FF000000"/>
        </top>
      </border>
    </dxf>
    <dxf>
      <border diagonalUp="0" diagonalDown="0">
        <left style="thin">
          <color rgb="FF000000"/>
        </left>
        <right style="thin">
          <color rgb="FF000000"/>
        </right>
        <top style="thin">
          <color rgb="FF000000"/>
        </top>
        <bottom style="thin">
          <color rgb="FF000000"/>
        </bottom>
      </border>
    </dxf>
    <dxf>
      <protection locked="1" hidden="0"/>
    </dxf>
    <dxf>
      <font>
        <b/>
        <i val="0"/>
        <strike val="0"/>
        <condense val="0"/>
        <extend val="0"/>
        <outline val="0"/>
        <shadow val="0"/>
        <u val="none"/>
        <vertAlign val="baseline"/>
        <sz val="10"/>
        <color auto="1"/>
        <name val="Calibri"/>
        <family val="2"/>
        <scheme val="minor"/>
      </font>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Calibri"/>
        <family val="2"/>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Calibri"/>
        <family val="2"/>
        <scheme val="minor"/>
      </font>
    </dxf>
    <dxf>
      <numFmt numFmtId="0" formatCode="General"/>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auto="1"/>
        <name val="Calibri"/>
        <family val="2"/>
        <scheme val="minor"/>
      </font>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Calibri"/>
        <family val="2"/>
        <scheme val="minor"/>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007FD6"/>
      <color rgb="FFFB9103"/>
      <color rgb="FFFF9900"/>
      <color rgb="FFFFFF99"/>
      <color rgb="FF4389EF"/>
      <color rgb="FF307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1704974</xdr:colOff>
      <xdr:row>0</xdr:row>
      <xdr:rowOff>28575</xdr:rowOff>
    </xdr:from>
    <xdr:to>
      <xdr:col>14</xdr:col>
      <xdr:colOff>38100</xdr:colOff>
      <xdr:row>6</xdr:row>
      <xdr:rowOff>35470</xdr:rowOff>
    </xdr:to>
    <xdr:sp macro="" textlink="">
      <xdr:nvSpPr>
        <xdr:cNvPr id="2" name="TextBox 1">
          <a:extLst>
            <a:ext uri="{FF2B5EF4-FFF2-40B4-BE49-F238E27FC236}">
              <a16:creationId xmlns:a16="http://schemas.microsoft.com/office/drawing/2014/main" id="{9864CEEA-5DE3-C43B-0A1A-8351E93B7187}"/>
            </a:ext>
          </a:extLst>
        </xdr:cNvPr>
        <xdr:cNvSpPr txBox="1"/>
      </xdr:nvSpPr>
      <xdr:spPr>
        <a:xfrm>
          <a:off x="7486649" y="28575"/>
          <a:ext cx="4953001" cy="9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800">
              <a:solidFill>
                <a:schemeClr val="tx1"/>
              </a:solidFill>
              <a:effectLst/>
              <a:latin typeface="+mn-lt"/>
              <a:ea typeface="+mn-ea"/>
              <a:cs typeface="+mn-cs"/>
            </a:rPr>
            <a:t>This resource was developed by the ASHP New Practitioners Forum Professional Development Advisory Group, which is providing members the opportunity to share resources that might assist in professional endeavors. ASHP is not responsible for, and does not officially endorse this resource, and further expressly disclaims any and all liability for damages of any kind arising out of the use, reference to, or reliance upon any information contained in the resource. No guarantee is provided that the content is correct, accurate, complete, up-to-date or owned by the individual who posted it. All content consists solely of material supplied from contributors. ASHP does not warrant, endorse, guarantee or assume responsibility for the accuracy of the information provided in this resource.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FF83AB-F830-415A-9A91-D5F90C14F5AD}" name="Table2" displayName="Table2" ref="B9:F129" headerRowCount="0" totalsRowShown="0" headerRowDxfId="26" tableBorderDxfId="25" totalsRowBorderDxfId="24">
  <tableColumns count="5">
    <tableColumn id="1" xr3:uid="{3A894711-FD3F-4524-A88F-AD6D0A9FC38A}" name="Column1" headerRowDxfId="23" dataDxfId="22"/>
    <tableColumn id="2" xr3:uid="{4D5DBAC6-1264-4B48-ABF6-9906176FA3AB}" name="Column2" headerRowDxfId="21" dataDxfId="20"/>
    <tableColumn id="3" xr3:uid="{F2E8CDD9-ECBE-4301-BC4A-F1A5B5A01264}" name="Column3" headerRowDxfId="19" dataDxfId="18"/>
    <tableColumn id="4" xr3:uid="{7D5EF3EA-A43C-49A9-A521-9A0E8B85C942}" name="Column4" headerRowDxfId="17" dataDxfId="16"/>
    <tableColumn id="5" xr3:uid="{9366C2CA-6F00-4E75-B655-6469493BBB9D}" name="Column5" headerRowDxfId="15" dataDxfId="14"/>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BE3083F-26A3-4C30-A0AA-195B6DBCD662}" name="Table24" displayName="Table24" ref="B9:F39" headerRowCount="0" totalsRowShown="0" headerRowDxfId="13" dataDxfId="12" tableBorderDxfId="11" totalsRowBorderDxfId="10">
  <tableColumns count="5">
    <tableColumn id="1" xr3:uid="{FAF006D4-DE0A-4219-B145-AD72AF5752CB}" name="Column1" headerRowDxfId="9" dataDxfId="8"/>
    <tableColumn id="2" xr3:uid="{516237A7-F042-4C77-B32C-462F54CCDA01}" name="Column2" headerRowDxfId="7" dataDxfId="6"/>
    <tableColumn id="3" xr3:uid="{B6BC5B63-7158-49B8-843D-CF48A53BFB8A}" name="Column3" headerRowDxfId="5" dataDxfId="4"/>
    <tableColumn id="4" xr3:uid="{AFFE2E77-0916-4B3E-A3C3-1AEDE0B41637}" name="Column4" headerRowDxfId="3" dataDxfId="2"/>
    <tableColumn id="5" xr3:uid="{84351E9D-F433-4E8C-B701-9D28A259DAAF}" name="Column5" headerRowDxfId="1" dataDxfId="0"/>
  </tableColumns>
  <tableStyleInfo name="TableStyleLight1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2730-0C0B-4A10-B83F-B9C7BB922908}">
  <sheetPr codeName="Sheet1"/>
  <dimension ref="A1:N130"/>
  <sheetViews>
    <sheetView showGridLines="0" tabSelected="1" zoomScaleNormal="100" workbookViewId="0">
      <pane xSplit="6" ySplit="9" topLeftCell="G10" activePane="bottomRight" state="frozen"/>
      <selection pane="topRight" activeCell="G1" sqref="G1"/>
      <selection pane="bottomLeft" activeCell="A10" sqref="A10"/>
      <selection pane="bottomRight" activeCell="G15" sqref="G15"/>
    </sheetView>
  </sheetViews>
  <sheetFormatPr defaultRowHeight="14.5" x14ac:dyDescent="0.35"/>
  <cols>
    <col min="1" max="1" width="5" customWidth="1"/>
    <col min="2" max="2" width="10.54296875" customWidth="1"/>
    <col min="3" max="3" width="13.7265625" customWidth="1"/>
    <col min="4" max="4" width="40.453125" customWidth="1"/>
    <col min="5" max="5" width="17" customWidth="1"/>
    <col min="6" max="6" width="26.1796875" customWidth="1"/>
  </cols>
  <sheetData>
    <row r="1" spans="1:14" ht="15" thickBot="1" x14ac:dyDescent="0.4">
      <c r="A1" s="1"/>
      <c r="B1" s="1"/>
      <c r="C1" s="1"/>
      <c r="D1" s="1"/>
      <c r="E1" s="1"/>
      <c r="F1" s="1"/>
      <c r="G1" s="1"/>
      <c r="H1" s="1"/>
      <c r="I1" s="1"/>
      <c r="J1" s="1"/>
      <c r="K1" s="1"/>
      <c r="L1" s="1"/>
      <c r="M1" s="1"/>
      <c r="N1" s="1"/>
    </row>
    <row r="2" spans="1:14" ht="15" thickBot="1" x14ac:dyDescent="0.4">
      <c r="A2" s="1"/>
      <c r="B2" s="18" t="s">
        <v>0</v>
      </c>
      <c r="C2" s="23">
        <v>50000</v>
      </c>
      <c r="D2" s="22" t="s">
        <v>1</v>
      </c>
      <c r="E2" s="1"/>
      <c r="F2" s="1"/>
      <c r="G2" s="1"/>
      <c r="H2" s="1"/>
      <c r="I2" s="1"/>
      <c r="J2" s="1"/>
      <c r="K2" s="1"/>
      <c r="L2" s="1"/>
      <c r="M2" s="1"/>
      <c r="N2" s="1"/>
    </row>
    <row r="3" spans="1:14" ht="15" customHeight="1" thickBot="1" x14ac:dyDescent="0.4">
      <c r="A3" s="1"/>
      <c r="B3" s="19" t="s">
        <v>2</v>
      </c>
      <c r="C3" s="17">
        <f>E3/12</f>
        <v>5.0000000000000001E-3</v>
      </c>
      <c r="D3" s="20" t="s">
        <v>3</v>
      </c>
      <c r="E3" s="21">
        <v>0.06</v>
      </c>
      <c r="F3" s="1"/>
      <c r="G3" s="1"/>
      <c r="H3" s="1"/>
      <c r="I3" s="1"/>
      <c r="J3" s="1"/>
      <c r="K3" s="1"/>
      <c r="L3" s="1"/>
      <c r="M3" s="1"/>
      <c r="N3" s="1"/>
    </row>
    <row r="4" spans="1:14" ht="15" customHeight="1" thickBot="1" x14ac:dyDescent="0.4">
      <c r="A4" s="1"/>
      <c r="B4" s="18" t="s">
        <v>4</v>
      </c>
      <c r="C4" s="25">
        <v>96</v>
      </c>
      <c r="D4" s="24" t="s">
        <v>5</v>
      </c>
      <c r="E4" s="1"/>
      <c r="F4" s="1"/>
      <c r="G4" s="1"/>
      <c r="H4" s="1"/>
      <c r="I4" s="1"/>
      <c r="J4" s="1"/>
      <c r="K4" s="1"/>
      <c r="L4" s="1"/>
      <c r="M4" s="1"/>
      <c r="N4" s="1"/>
    </row>
    <row r="5" spans="1:14" ht="9.75" customHeight="1" x14ac:dyDescent="0.35">
      <c r="A5" s="1"/>
      <c r="B5" s="1"/>
      <c r="C5" s="1"/>
      <c r="D5" s="7"/>
      <c r="E5" s="1"/>
      <c r="F5" s="1"/>
      <c r="G5" s="1"/>
      <c r="H5" s="1"/>
      <c r="I5" s="1"/>
      <c r="J5" s="1"/>
      <c r="K5" s="1"/>
      <c r="L5" s="1"/>
      <c r="M5" s="1"/>
      <c r="N5" s="1"/>
    </row>
    <row r="6" spans="1:14" ht="4.5" customHeight="1" x14ac:dyDescent="0.35">
      <c r="A6" s="1"/>
      <c r="B6" s="1"/>
      <c r="C6" s="1"/>
      <c r="D6" s="1"/>
      <c r="E6" s="1"/>
      <c r="F6" s="1"/>
      <c r="G6" s="1"/>
      <c r="H6" s="1"/>
      <c r="I6" s="1"/>
      <c r="J6" s="1"/>
      <c r="K6" s="1"/>
      <c r="L6" s="1"/>
      <c r="M6" s="1"/>
      <c r="N6" s="1"/>
    </row>
    <row r="7" spans="1:14" ht="3" customHeight="1" x14ac:dyDescent="0.35">
      <c r="A7" s="1"/>
      <c r="B7" s="1"/>
      <c r="C7" s="1"/>
      <c r="D7" s="1"/>
      <c r="E7" s="1"/>
      <c r="F7" s="1"/>
      <c r="G7" s="1"/>
      <c r="H7" s="1"/>
      <c r="I7" s="1"/>
      <c r="J7" s="1"/>
      <c r="K7" s="1"/>
      <c r="L7" s="1"/>
      <c r="M7" s="1"/>
      <c r="N7" s="1"/>
    </row>
    <row r="8" spans="1:14" ht="5.25" customHeight="1" x14ac:dyDescent="0.35">
      <c r="A8" s="1"/>
      <c r="B8" s="1"/>
      <c r="C8" s="1"/>
      <c r="D8" s="1"/>
      <c r="E8" s="1"/>
      <c r="F8" s="1"/>
      <c r="G8" s="1"/>
      <c r="H8" s="1"/>
      <c r="I8" s="1"/>
      <c r="J8" s="1"/>
      <c r="K8" s="1"/>
      <c r="L8" s="1"/>
      <c r="M8" s="1"/>
      <c r="N8" s="1"/>
    </row>
    <row r="9" spans="1:14" ht="13.5" customHeight="1" x14ac:dyDescent="0.35">
      <c r="A9" s="1"/>
      <c r="B9" s="14" t="s">
        <v>6</v>
      </c>
      <c r="C9" s="15" t="s">
        <v>7</v>
      </c>
      <c r="D9" s="15" t="s">
        <v>8</v>
      </c>
      <c r="E9" s="15" t="s">
        <v>9</v>
      </c>
      <c r="F9" s="16" t="s">
        <v>10</v>
      </c>
    </row>
    <row r="10" spans="1:14" x14ac:dyDescent="0.35">
      <c r="A10" s="1"/>
      <c r="B10" s="2">
        <v>1</v>
      </c>
      <c r="C10" s="11">
        <f>C2</f>
        <v>50000</v>
      </c>
      <c r="D10" s="30">
        <f>PMT(C3,C4,-C2,0)</f>
        <v>657.07151050696018</v>
      </c>
      <c r="E10" s="4">
        <f>Table2[[#This Row],[Column2]]*C3</f>
        <v>250</v>
      </c>
      <c r="F10" s="12">
        <f>Table2[[#This Row],[Column3]]-Table2[[#This Row],[Column4]]</f>
        <v>407.07151050696018</v>
      </c>
    </row>
    <row r="11" spans="1:14" x14ac:dyDescent="0.35">
      <c r="A11" s="1"/>
      <c r="B11" s="2">
        <v>2</v>
      </c>
      <c r="C11" s="11">
        <f>C10-F10</f>
        <v>49592.928489493039</v>
      </c>
      <c r="D11" s="11">
        <f>PMT(C3,C4,-C2,0)</f>
        <v>657.07151050696018</v>
      </c>
      <c r="E11" s="4">
        <f>Table2[[#This Row],[Column2]]*C3</f>
        <v>247.9646424474652</v>
      </c>
      <c r="F11" s="12">
        <f>Table2[[#This Row],[Column3]]-Table2[[#This Row],[Column4]]</f>
        <v>409.10686805949501</v>
      </c>
    </row>
    <row r="12" spans="1:14" x14ac:dyDescent="0.35">
      <c r="A12" s="1"/>
      <c r="B12" s="2">
        <v>3</v>
      </c>
      <c r="C12" s="11">
        <f t="shared" ref="C12:C75" si="0">C11-F11</f>
        <v>49183.821621433541</v>
      </c>
      <c r="D12" s="11">
        <f>PMT(C3,C4,-C2,0)</f>
        <v>657.07151050696018</v>
      </c>
      <c r="E12" s="4">
        <f>Table2[[#This Row],[Column2]]*C3</f>
        <v>245.91910810716772</v>
      </c>
      <c r="F12" s="12">
        <f>Table2[[#This Row],[Column3]]-Table2[[#This Row],[Column4]]</f>
        <v>411.15240239979244</v>
      </c>
    </row>
    <row r="13" spans="1:14" x14ac:dyDescent="0.35">
      <c r="A13" s="1"/>
      <c r="B13" s="2">
        <v>4</v>
      </c>
      <c r="C13" s="11">
        <f t="shared" si="0"/>
        <v>48772.669219033749</v>
      </c>
      <c r="D13" s="11">
        <f>PMT(C3,C4,-C2,0)</f>
        <v>657.07151050696018</v>
      </c>
      <c r="E13" s="4">
        <f>Table2[[#This Row],[Column2]]*C3</f>
        <v>243.86334609516874</v>
      </c>
      <c r="F13" s="12">
        <f>Table2[[#This Row],[Column3]]-Table2[[#This Row],[Column4]]</f>
        <v>413.20816441179147</v>
      </c>
    </row>
    <row r="14" spans="1:14" x14ac:dyDescent="0.35">
      <c r="A14" s="1"/>
      <c r="B14" s="2">
        <v>5</v>
      </c>
      <c r="C14" s="11">
        <f t="shared" si="0"/>
        <v>48359.461054621956</v>
      </c>
      <c r="D14" s="11">
        <f>PMT(C3,C4,-C2,0)</f>
        <v>657.07151050696018</v>
      </c>
      <c r="E14" s="4">
        <f>Table2[[#This Row],[Column2]]*C3</f>
        <v>241.79730527310977</v>
      </c>
      <c r="F14" s="12">
        <f>Table2[[#This Row],[Column3]]-Table2[[#This Row],[Column4]]</f>
        <v>415.27420523385041</v>
      </c>
    </row>
    <row r="15" spans="1:14" x14ac:dyDescent="0.35">
      <c r="A15" s="1"/>
      <c r="B15" s="2">
        <v>6</v>
      </c>
      <c r="C15" s="11">
        <f t="shared" si="0"/>
        <v>47944.186849388105</v>
      </c>
      <c r="D15" s="11">
        <f>PMT(C3,C4,-C2,0)</f>
        <v>657.07151050696018</v>
      </c>
      <c r="E15" s="4">
        <f>Table2[[#This Row],[Column2]]*C3</f>
        <v>239.72093424694052</v>
      </c>
      <c r="F15" s="12">
        <f>Table2[[#This Row],[Column3]]-Table2[[#This Row],[Column4]]</f>
        <v>417.35057626001969</v>
      </c>
    </row>
    <row r="16" spans="1:14" x14ac:dyDescent="0.35">
      <c r="A16" s="1"/>
      <c r="B16" s="2">
        <v>7</v>
      </c>
      <c r="C16" s="11">
        <f t="shared" si="0"/>
        <v>47526.836273128087</v>
      </c>
      <c r="D16" s="11">
        <f>PMT(C3,C4,-C2,0)</f>
        <v>657.07151050696018</v>
      </c>
      <c r="E16" s="4">
        <f>Table2[[#This Row],[Column2]]*C3</f>
        <v>237.63418136564044</v>
      </c>
      <c r="F16" s="12">
        <f>Table2[[#This Row],[Column3]]-Table2[[#This Row],[Column4]]</f>
        <v>419.43732914131976</v>
      </c>
    </row>
    <row r="17" spans="1:6" x14ac:dyDescent="0.35">
      <c r="A17" s="1"/>
      <c r="B17" s="2">
        <v>8</v>
      </c>
      <c r="C17" s="11">
        <f t="shared" si="0"/>
        <v>47107.398943986766</v>
      </c>
      <c r="D17" s="11">
        <f>PMT(C3,C4,-C2,0)</f>
        <v>657.07151050696018</v>
      </c>
      <c r="E17" s="4">
        <f>Table2[[#This Row],[Column2]]*C3</f>
        <v>235.53699471993383</v>
      </c>
      <c r="F17" s="12">
        <f>Table2[[#This Row],[Column3]]-Table2[[#This Row],[Column4]]</f>
        <v>421.53451578702635</v>
      </c>
    </row>
    <row r="18" spans="1:6" x14ac:dyDescent="0.35">
      <c r="A18" s="1"/>
      <c r="B18" s="2">
        <v>9</v>
      </c>
      <c r="C18" s="11">
        <f t="shared" si="0"/>
        <v>46685.86442819974</v>
      </c>
      <c r="D18" s="11">
        <f>PMT(C3,C4,-C2,0)</f>
        <v>657.07151050696018</v>
      </c>
      <c r="E18" s="4">
        <f>Table2[[#This Row],[Column2]]*C3</f>
        <v>233.42932214099869</v>
      </c>
      <c r="F18" s="12">
        <f>Table2[[#This Row],[Column3]]-Table2[[#This Row],[Column4]]</f>
        <v>423.64218836596149</v>
      </c>
    </row>
    <row r="19" spans="1:6" x14ac:dyDescent="0.35">
      <c r="A19" s="1"/>
      <c r="B19" s="2">
        <v>10</v>
      </c>
      <c r="C19" s="11">
        <f t="shared" si="0"/>
        <v>46262.222239833776</v>
      </c>
      <c r="D19" s="11">
        <f>PMT(C3,C4,-C2,0)</f>
        <v>657.07151050696018</v>
      </c>
      <c r="E19" s="4">
        <f>Table2[[#This Row],[Column2]]*C3</f>
        <v>231.31111119916889</v>
      </c>
      <c r="F19" s="12">
        <f>Table2[[#This Row],[Column3]]-Table2[[#This Row],[Column4]]</f>
        <v>425.76039930779132</v>
      </c>
    </row>
    <row r="20" spans="1:6" x14ac:dyDescent="0.35">
      <c r="A20" s="1"/>
      <c r="B20" s="2">
        <v>11</v>
      </c>
      <c r="C20" s="11">
        <f t="shared" si="0"/>
        <v>45836.461840525983</v>
      </c>
      <c r="D20" s="11">
        <f>PMT(C3,C4,-C2,0)</f>
        <v>657.07151050696018</v>
      </c>
      <c r="E20" s="4">
        <f>Table2[[#This Row],[Column2]]*C3</f>
        <v>229.18230920262991</v>
      </c>
      <c r="F20" s="12">
        <f>Table2[[#This Row],[Column3]]-Table2[[#This Row],[Column4]]</f>
        <v>427.8892013043303</v>
      </c>
    </row>
    <row r="21" spans="1:6" x14ac:dyDescent="0.35">
      <c r="A21" s="1"/>
      <c r="B21" s="2">
        <v>12</v>
      </c>
      <c r="C21" s="11">
        <f t="shared" si="0"/>
        <v>45408.572639221653</v>
      </c>
      <c r="D21" s="11">
        <f>PMT(C3,C4,-C2,0)</f>
        <v>657.07151050696018</v>
      </c>
      <c r="E21" s="4">
        <f>Table2[[#This Row],[Column2]]*C3</f>
        <v>227.04286319610827</v>
      </c>
      <c r="F21" s="12">
        <f>Table2[[#This Row],[Column3]]-Table2[[#This Row],[Column4]]</f>
        <v>430.02864731085191</v>
      </c>
    </row>
    <row r="22" spans="1:6" x14ac:dyDescent="0.35">
      <c r="A22" s="1"/>
      <c r="B22" s="2">
        <v>13</v>
      </c>
      <c r="C22" s="11">
        <f t="shared" si="0"/>
        <v>44978.543991910803</v>
      </c>
      <c r="D22" s="11">
        <f>PMT(C3,C4,-C2,0)</f>
        <v>657.07151050696018</v>
      </c>
      <c r="E22" s="4">
        <f>Table2[[#This Row],[Column2]]*C3</f>
        <v>224.89271995955403</v>
      </c>
      <c r="F22" s="12">
        <f>Table2[[#This Row],[Column3]]-Table2[[#This Row],[Column4]]</f>
        <v>432.17879054740615</v>
      </c>
    </row>
    <row r="23" spans="1:6" x14ac:dyDescent="0.35">
      <c r="A23" s="1"/>
      <c r="B23" s="2">
        <v>14</v>
      </c>
      <c r="C23" s="11">
        <f t="shared" si="0"/>
        <v>44546.365201363398</v>
      </c>
      <c r="D23" s="11">
        <f>PMT(C3,C4,-C2,0)</f>
        <v>657.07151050696018</v>
      </c>
      <c r="E23" s="4">
        <f>Table2[[#This Row],[Column2]]*C3</f>
        <v>222.73182600681699</v>
      </c>
      <c r="F23" s="12">
        <f>Table2[[#This Row],[Column3]]-Table2[[#This Row],[Column4]]</f>
        <v>434.33968450014322</v>
      </c>
    </row>
    <row r="24" spans="1:6" x14ac:dyDescent="0.35">
      <c r="A24" s="1"/>
      <c r="B24" s="2">
        <v>15</v>
      </c>
      <c r="C24" s="11">
        <f t="shared" si="0"/>
        <v>44112.025516863258</v>
      </c>
      <c r="D24" s="11">
        <f>PMT(C3,C4,-C2,0)</f>
        <v>657.07151050696018</v>
      </c>
      <c r="E24" s="4">
        <f>Table2[[#This Row],[Column2]]*C3</f>
        <v>220.56012758431629</v>
      </c>
      <c r="F24" s="12">
        <f>Table2[[#This Row],[Column3]]-Table2[[#This Row],[Column4]]</f>
        <v>436.51138292264386</v>
      </c>
    </row>
    <row r="25" spans="1:6" x14ac:dyDescent="0.35">
      <c r="A25" s="1"/>
      <c r="B25" s="2">
        <v>16</v>
      </c>
      <c r="C25" s="11">
        <f t="shared" si="0"/>
        <v>43675.514133940611</v>
      </c>
      <c r="D25" s="11">
        <f>PMT(C3,C4,-C2,0)</f>
        <v>657.07151050696018</v>
      </c>
      <c r="E25" s="4">
        <f>Table2[[#This Row],[Column2]]*C3</f>
        <v>218.37757066970306</v>
      </c>
      <c r="F25" s="12">
        <f>Table2[[#This Row],[Column3]]-Table2[[#This Row],[Column4]]</f>
        <v>438.69393983725712</v>
      </c>
    </row>
    <row r="26" spans="1:6" x14ac:dyDescent="0.35">
      <c r="A26" s="1"/>
      <c r="B26" s="2">
        <v>17</v>
      </c>
      <c r="C26" s="11">
        <f t="shared" si="0"/>
        <v>43236.820194103355</v>
      </c>
      <c r="D26" s="11">
        <f>PMT(C3,C4,-C2,0)</f>
        <v>657.07151050696018</v>
      </c>
      <c r="E26" s="4">
        <f>Table2[[#This Row],[Column2]]*C3</f>
        <v>216.18410097051677</v>
      </c>
      <c r="F26" s="12">
        <f>Table2[[#This Row],[Column3]]-Table2[[#This Row],[Column4]]</f>
        <v>440.88740953644344</v>
      </c>
    </row>
    <row r="27" spans="1:6" x14ac:dyDescent="0.35">
      <c r="A27" s="1"/>
      <c r="B27" s="2">
        <v>18</v>
      </c>
      <c r="C27" s="11">
        <f t="shared" si="0"/>
        <v>42795.93278456691</v>
      </c>
      <c r="D27" s="11">
        <f>PMT(C3,C4,-C2,0)</f>
        <v>657.07151050696018</v>
      </c>
      <c r="E27" s="4">
        <f>Table2[[#This Row],[Column2]]*C3</f>
        <v>213.97966392283456</v>
      </c>
      <c r="F27" s="12">
        <f>Table2[[#This Row],[Column3]]-Table2[[#This Row],[Column4]]</f>
        <v>443.09184658412562</v>
      </c>
    </row>
    <row r="28" spans="1:6" x14ac:dyDescent="0.35">
      <c r="A28" s="1"/>
      <c r="B28" s="2">
        <v>19</v>
      </c>
      <c r="C28" s="11">
        <f t="shared" si="0"/>
        <v>42352.840937982786</v>
      </c>
      <c r="D28" s="11">
        <f>PMT(C3,C4,-C2,0)</f>
        <v>657.07151050696018</v>
      </c>
      <c r="E28" s="4">
        <f>Table2[[#This Row],[Column2]]*C3</f>
        <v>211.76420468991392</v>
      </c>
      <c r="F28" s="12">
        <f>Table2[[#This Row],[Column3]]-Table2[[#This Row],[Column4]]</f>
        <v>445.30730581704626</v>
      </c>
    </row>
    <row r="29" spans="1:6" x14ac:dyDescent="0.35">
      <c r="A29" s="1"/>
      <c r="B29" s="2">
        <v>20</v>
      </c>
      <c r="C29" s="11">
        <f t="shared" si="0"/>
        <v>41907.533632165738</v>
      </c>
      <c r="D29" s="11">
        <f>PMT(C3,C4,-C2,0)</f>
        <v>657.07151050696018</v>
      </c>
      <c r="E29" s="4">
        <f>Table2[[#This Row],[Column2]]*C3</f>
        <v>209.5376681608287</v>
      </c>
      <c r="F29" s="12">
        <f>Table2[[#This Row],[Column3]]-Table2[[#This Row],[Column4]]</f>
        <v>447.53384234613145</v>
      </c>
    </row>
    <row r="30" spans="1:6" x14ac:dyDescent="0.35">
      <c r="A30" s="1"/>
      <c r="B30" s="2">
        <v>21</v>
      </c>
      <c r="C30" s="11">
        <f t="shared" si="0"/>
        <v>41459.999789819609</v>
      </c>
      <c r="D30" s="11">
        <f>PMT(C3,C4,-C2,0)</f>
        <v>657.07151050696018</v>
      </c>
      <c r="E30" s="4">
        <f>Table2[[#This Row],[Column2]]*C3</f>
        <v>207.29999894909804</v>
      </c>
      <c r="F30" s="12">
        <f>Table2[[#This Row],[Column3]]-Table2[[#This Row],[Column4]]</f>
        <v>449.77151155786214</v>
      </c>
    </row>
    <row r="31" spans="1:6" x14ac:dyDescent="0.35">
      <c r="A31" s="1"/>
      <c r="B31" s="2">
        <v>22</v>
      </c>
      <c r="C31" s="11">
        <f t="shared" si="0"/>
        <v>41010.228278261748</v>
      </c>
      <c r="D31" s="11">
        <f>PMT(C3,C4,-C2,0)</f>
        <v>657.07151050696018</v>
      </c>
      <c r="E31" s="4">
        <f>Table2[[#This Row],[Column2]]*C3</f>
        <v>205.05114139130873</v>
      </c>
      <c r="F31" s="12">
        <f>Table2[[#This Row],[Column3]]-Table2[[#This Row],[Column4]]</f>
        <v>452.02036911565142</v>
      </c>
    </row>
    <row r="32" spans="1:6" x14ac:dyDescent="0.35">
      <c r="A32" s="1"/>
      <c r="B32" s="2">
        <v>23</v>
      </c>
      <c r="C32" s="11">
        <f t="shared" si="0"/>
        <v>40558.207909146098</v>
      </c>
      <c r="D32" s="11">
        <f>PMT(C3,C4,-C2,0)</f>
        <v>657.07151050696018</v>
      </c>
      <c r="E32" s="4">
        <f>Table2[[#This Row],[Column2]]*C3</f>
        <v>202.79103954573048</v>
      </c>
      <c r="F32" s="12">
        <f>Table2[[#This Row],[Column3]]-Table2[[#This Row],[Column4]]</f>
        <v>454.2804709612297</v>
      </c>
    </row>
    <row r="33" spans="1:6" x14ac:dyDescent="0.35">
      <c r="A33" s="1"/>
      <c r="B33" s="2">
        <v>24</v>
      </c>
      <c r="C33" s="11">
        <f t="shared" si="0"/>
        <v>40103.927438184866</v>
      </c>
      <c r="D33" s="11">
        <f>PMT(C3,C4,-C2,0)</f>
        <v>657.07151050696018</v>
      </c>
      <c r="E33" s="4">
        <f>Table2[[#This Row],[Column2]]*C3</f>
        <v>200.51963719092433</v>
      </c>
      <c r="F33" s="12">
        <f>Table2[[#This Row],[Column3]]-Table2[[#This Row],[Column4]]</f>
        <v>456.55187331603588</v>
      </c>
    </row>
    <row r="34" spans="1:6" x14ac:dyDescent="0.35">
      <c r="A34" s="1"/>
      <c r="B34" s="2">
        <v>25</v>
      </c>
      <c r="C34" s="11">
        <f t="shared" si="0"/>
        <v>39647.375564868831</v>
      </c>
      <c r="D34" s="11">
        <f>PMT(C3,C4,-C2,0)</f>
        <v>657.07151050696018</v>
      </c>
      <c r="E34" s="4">
        <f>Table2[[#This Row],[Column2]]*C3</f>
        <v>198.23687782434416</v>
      </c>
      <c r="F34" s="12">
        <f>Table2[[#This Row],[Column3]]-Table2[[#This Row],[Column4]]</f>
        <v>458.83463268261602</v>
      </c>
    </row>
    <row r="35" spans="1:6" x14ac:dyDescent="0.35">
      <c r="A35" s="1"/>
      <c r="B35" s="2">
        <v>26</v>
      </c>
      <c r="C35" s="11">
        <f t="shared" si="0"/>
        <v>39188.540932186217</v>
      </c>
      <c r="D35" s="11">
        <f>PMT(C3,C4,-C2,0)</f>
        <v>657.07151050696018</v>
      </c>
      <c r="E35" s="4">
        <f>Table2[[#This Row],[Column2]]*C3</f>
        <v>195.9427046609311</v>
      </c>
      <c r="F35" s="12">
        <f>Table2[[#This Row],[Column3]]-Table2[[#This Row],[Column4]]</f>
        <v>461.12880584602908</v>
      </c>
    </row>
    <row r="36" spans="1:6" x14ac:dyDescent="0.35">
      <c r="A36" s="1"/>
      <c r="B36" s="2">
        <v>27</v>
      </c>
      <c r="C36" s="11">
        <f t="shared" si="0"/>
        <v>38727.41212634019</v>
      </c>
      <c r="D36" s="11">
        <f>PMT(C3,C4,-C2,0)</f>
        <v>657.07151050696018</v>
      </c>
      <c r="E36" s="4">
        <f>Table2[[#This Row],[Column2]]*C3</f>
        <v>193.63706063170096</v>
      </c>
      <c r="F36" s="12">
        <f>Table2[[#This Row],[Column3]]-Table2[[#This Row],[Column4]]</f>
        <v>463.43444987525925</v>
      </c>
    </row>
    <row r="37" spans="1:6" x14ac:dyDescent="0.35">
      <c r="A37" s="1"/>
      <c r="B37" s="2">
        <v>28</v>
      </c>
      <c r="C37" s="11">
        <f t="shared" si="0"/>
        <v>38263.977676464929</v>
      </c>
      <c r="D37" s="11">
        <f>PMT(C3,C4,-C2,0)</f>
        <v>657.07151050696018</v>
      </c>
      <c r="E37" s="4">
        <f>Table2[[#This Row],[Column2]]*C3</f>
        <v>191.31988838232465</v>
      </c>
      <c r="F37" s="12">
        <f>Table2[[#This Row],[Column3]]-Table2[[#This Row],[Column4]]</f>
        <v>465.75162212463556</v>
      </c>
    </row>
    <row r="38" spans="1:6" x14ac:dyDescent="0.35">
      <c r="A38" s="1"/>
      <c r="B38" s="2">
        <v>29</v>
      </c>
      <c r="C38" s="11">
        <f t="shared" si="0"/>
        <v>37798.226054340295</v>
      </c>
      <c r="D38" s="11">
        <f>PMT(C3,C4,-C2,0)</f>
        <v>657.07151050696018</v>
      </c>
      <c r="E38" s="4">
        <f>Table2[[#This Row],[Column2]]*C3</f>
        <v>188.99113027170148</v>
      </c>
      <c r="F38" s="12">
        <f>Table2[[#This Row],[Column3]]-Table2[[#This Row],[Column4]]</f>
        <v>468.0803802352587</v>
      </c>
    </row>
    <row r="39" spans="1:6" x14ac:dyDescent="0.35">
      <c r="A39" s="1"/>
      <c r="B39" s="2">
        <v>30</v>
      </c>
      <c r="C39" s="11">
        <f t="shared" si="0"/>
        <v>37330.145674105035</v>
      </c>
      <c r="D39" s="11">
        <f>PMT(C3,C4,-C2,0)</f>
        <v>657.07151050696018</v>
      </c>
      <c r="E39" s="4">
        <f>Table2[[#This Row],[Column2]]*C3</f>
        <v>186.65072837052517</v>
      </c>
      <c r="F39" s="12">
        <f>Table2[[#This Row],[Column3]]-Table2[[#This Row],[Column4]]</f>
        <v>470.42078213643504</v>
      </c>
    </row>
    <row r="40" spans="1:6" x14ac:dyDescent="0.35">
      <c r="A40" s="1"/>
      <c r="B40" s="2">
        <v>31</v>
      </c>
      <c r="C40" s="11">
        <f t="shared" si="0"/>
        <v>36859.724891968603</v>
      </c>
      <c r="D40" s="11">
        <f>PMT(C3,C4,-C2,0)</f>
        <v>657.07151050696018</v>
      </c>
      <c r="E40" s="4">
        <f>Table2[[#This Row],[Column2]]*C3</f>
        <v>184.29862445984301</v>
      </c>
      <c r="F40" s="12">
        <f>Table2[[#This Row],[Column3]]-Table2[[#This Row],[Column4]]</f>
        <v>472.77288604711714</v>
      </c>
    </row>
    <row r="41" spans="1:6" x14ac:dyDescent="0.35">
      <c r="A41" s="1"/>
      <c r="B41" s="2">
        <v>32</v>
      </c>
      <c r="C41" s="11">
        <f t="shared" si="0"/>
        <v>36386.952005921485</v>
      </c>
      <c r="D41" s="11">
        <f>PMT(C3,C4,-C2,0)</f>
        <v>657.07151050696018</v>
      </c>
      <c r="E41" s="4">
        <f>Table2[[#This Row],[Column2]]*C3</f>
        <v>181.93476002960742</v>
      </c>
      <c r="F41" s="12">
        <f>Table2[[#This Row],[Column3]]-Table2[[#This Row],[Column4]]</f>
        <v>475.13675047735273</v>
      </c>
    </row>
    <row r="42" spans="1:6" x14ac:dyDescent="0.35">
      <c r="A42" s="1"/>
      <c r="B42" s="2">
        <v>33</v>
      </c>
      <c r="C42" s="11">
        <f t="shared" si="0"/>
        <v>35911.815255444133</v>
      </c>
      <c r="D42" s="11">
        <f>PMT(C3,C4,-C2,0)</f>
        <v>657.07151050696018</v>
      </c>
      <c r="E42" s="4">
        <f>Table2[[#This Row],[Column2]]*C3</f>
        <v>179.55907627722067</v>
      </c>
      <c r="F42" s="12">
        <f>Table2[[#This Row],[Column3]]-Table2[[#This Row],[Column4]]</f>
        <v>477.51243422973948</v>
      </c>
    </row>
    <row r="43" spans="1:6" x14ac:dyDescent="0.35">
      <c r="A43" s="1"/>
      <c r="B43" s="2">
        <v>34</v>
      </c>
      <c r="C43" s="11">
        <f t="shared" si="0"/>
        <v>35434.302821214391</v>
      </c>
      <c r="D43" s="11">
        <f>PMT(C3,C4,-C2,0)</f>
        <v>657.07151050696018</v>
      </c>
      <c r="E43" s="4">
        <f>Table2[[#This Row],[Column2]]*C3</f>
        <v>177.17151410607195</v>
      </c>
      <c r="F43" s="12">
        <f>Table2[[#This Row],[Column3]]-Table2[[#This Row],[Column4]]</f>
        <v>479.8999964008882</v>
      </c>
    </row>
    <row r="44" spans="1:6" x14ac:dyDescent="0.35">
      <c r="A44" s="1"/>
      <c r="B44" s="2">
        <v>35</v>
      </c>
      <c r="C44" s="11">
        <f t="shared" si="0"/>
        <v>34954.4028248135</v>
      </c>
      <c r="D44" s="11">
        <f>PMT(C3,C4,-C2,0)</f>
        <v>657.07151050696018</v>
      </c>
      <c r="E44" s="4">
        <f>Table2[[#This Row],[Column2]]*C3</f>
        <v>174.77201412406751</v>
      </c>
      <c r="F44" s="12">
        <f>Table2[[#This Row],[Column3]]-Table2[[#This Row],[Column4]]</f>
        <v>482.2994963828927</v>
      </c>
    </row>
    <row r="45" spans="1:6" x14ac:dyDescent="0.35">
      <c r="A45" s="1"/>
      <c r="B45" s="2">
        <v>36</v>
      </c>
      <c r="C45" s="11">
        <f t="shared" si="0"/>
        <v>34472.10332843061</v>
      </c>
      <c r="D45" s="11">
        <f>PMT(C3,C4,-C2,0)</f>
        <v>657.07151050696018</v>
      </c>
      <c r="E45" s="4">
        <f>Table2[[#This Row],[Column2]]*C3</f>
        <v>172.36051664215304</v>
      </c>
      <c r="F45" s="12">
        <f>Table2[[#This Row],[Column3]]-Table2[[#This Row],[Column4]]</f>
        <v>484.71099386480716</v>
      </c>
    </row>
    <row r="46" spans="1:6" x14ac:dyDescent="0.35">
      <c r="A46" s="1"/>
      <c r="B46" s="2">
        <v>37</v>
      </c>
      <c r="C46" s="11">
        <f t="shared" si="0"/>
        <v>33987.392334565804</v>
      </c>
      <c r="D46" s="11">
        <f>PMT(C3,C4,-C2,0)</f>
        <v>657.07151050696018</v>
      </c>
      <c r="E46" s="4">
        <f>Table2[[#This Row],[Column2]]*C3</f>
        <v>169.93696167282903</v>
      </c>
      <c r="F46" s="12">
        <f>Table2[[#This Row],[Column3]]-Table2[[#This Row],[Column4]]</f>
        <v>487.13454883413112</v>
      </c>
    </row>
    <row r="47" spans="1:6" x14ac:dyDescent="0.35">
      <c r="A47" s="1"/>
      <c r="B47" s="2">
        <v>38</v>
      </c>
      <c r="C47" s="11">
        <f t="shared" si="0"/>
        <v>33500.257785731672</v>
      </c>
      <c r="D47" s="11">
        <f>PMT(C3,C4,-C2,0)</f>
        <v>657.07151050696018</v>
      </c>
      <c r="E47" s="4">
        <f>Table2[[#This Row],[Column2]]*C3</f>
        <v>167.50128892865837</v>
      </c>
      <c r="F47" s="12">
        <f>Table2[[#This Row],[Column3]]-Table2[[#This Row],[Column4]]</f>
        <v>489.57022157830181</v>
      </c>
    </row>
    <row r="48" spans="1:6" x14ac:dyDescent="0.35">
      <c r="A48" s="1"/>
      <c r="B48" s="2">
        <v>39</v>
      </c>
      <c r="C48" s="11">
        <f t="shared" si="0"/>
        <v>33010.68756415337</v>
      </c>
      <c r="D48" s="11">
        <f>PMT(C3,C4,-C2,0)</f>
        <v>657.07151050696018</v>
      </c>
      <c r="E48" s="4">
        <f>Table2[[#This Row],[Column2]]*C3</f>
        <v>165.05343782076685</v>
      </c>
      <c r="F48" s="12">
        <f>Table2[[#This Row],[Column3]]-Table2[[#This Row],[Column4]]</f>
        <v>492.01807268619336</v>
      </c>
    </row>
    <row r="49" spans="1:6" x14ac:dyDescent="0.35">
      <c r="A49" s="1"/>
      <c r="B49" s="2">
        <v>40</v>
      </c>
      <c r="C49" s="11">
        <f t="shared" si="0"/>
        <v>32518.669491467175</v>
      </c>
      <c r="D49" s="11">
        <f>PMT(C3,C4,-C2,0)</f>
        <v>657.07151050696018</v>
      </c>
      <c r="E49" s="4">
        <f>Table2[[#This Row],[Column2]]*C3</f>
        <v>162.59334745733588</v>
      </c>
      <c r="F49" s="12">
        <f>Table2[[#This Row],[Column3]]-Table2[[#This Row],[Column4]]</f>
        <v>494.4781630496243</v>
      </c>
    </row>
    <row r="50" spans="1:6" x14ac:dyDescent="0.35">
      <c r="A50" s="1"/>
      <c r="B50" s="2">
        <v>41</v>
      </c>
      <c r="C50" s="11">
        <f t="shared" si="0"/>
        <v>32024.19132841755</v>
      </c>
      <c r="D50" s="11">
        <f>PMT(C3,C4,-C2,0)</f>
        <v>657.07151050696018</v>
      </c>
      <c r="E50" s="4">
        <f>Table2[[#This Row],[Column2]]*C3</f>
        <v>160.12095664208775</v>
      </c>
      <c r="F50" s="12">
        <f>Table2[[#This Row],[Column3]]-Table2[[#This Row],[Column4]]</f>
        <v>496.9505538648724</v>
      </c>
    </row>
    <row r="51" spans="1:6" x14ac:dyDescent="0.35">
      <c r="A51" s="1"/>
      <c r="B51" s="2">
        <v>42</v>
      </c>
      <c r="C51" s="11">
        <f t="shared" si="0"/>
        <v>31527.240774552676</v>
      </c>
      <c r="D51" s="11">
        <f>PMT(C3,C4,-C2,0)</f>
        <v>657.07151050696018</v>
      </c>
      <c r="E51" s="4">
        <f>Table2[[#This Row],[Column2]]*C3</f>
        <v>157.63620387276339</v>
      </c>
      <c r="F51" s="12">
        <f>Table2[[#This Row],[Column3]]-Table2[[#This Row],[Column4]]</f>
        <v>499.43530663419676</v>
      </c>
    </row>
    <row r="52" spans="1:6" x14ac:dyDescent="0.35">
      <c r="A52" s="1"/>
      <c r="B52" s="2">
        <v>43</v>
      </c>
      <c r="C52" s="11">
        <f t="shared" si="0"/>
        <v>31027.805467918479</v>
      </c>
      <c r="D52" s="11">
        <f>PMT(C3,C4,-C2,0)</f>
        <v>657.07151050696018</v>
      </c>
      <c r="E52" s="4">
        <f>Table2[[#This Row],[Column2]]*C3</f>
        <v>155.13902733959239</v>
      </c>
      <c r="F52" s="12">
        <f>Table2[[#This Row],[Column3]]-Table2[[#This Row],[Column4]]</f>
        <v>501.93248316736776</v>
      </c>
    </row>
    <row r="53" spans="1:6" x14ac:dyDescent="0.35">
      <c r="A53" s="1"/>
      <c r="B53" s="2">
        <v>44</v>
      </c>
      <c r="C53" s="11">
        <f t="shared" si="0"/>
        <v>30525.872984751109</v>
      </c>
      <c r="D53" s="11">
        <f>PMT(C3,C4,-C2,0)</f>
        <v>657.07151050696018</v>
      </c>
      <c r="E53" s="4">
        <f>Table2[[#This Row],[Column2]]*C3</f>
        <v>152.62936492375556</v>
      </c>
      <c r="F53" s="12">
        <f>Table2[[#This Row],[Column3]]-Table2[[#This Row],[Column4]]</f>
        <v>504.44214558320459</v>
      </c>
    </row>
    <row r="54" spans="1:6" x14ac:dyDescent="0.35">
      <c r="A54" s="1"/>
      <c r="B54" s="2">
        <v>45</v>
      </c>
      <c r="C54" s="11">
        <f t="shared" si="0"/>
        <v>30021.430839167904</v>
      </c>
      <c r="D54" s="11">
        <f>PMT(C3,C4,-C2,0)</f>
        <v>657.07151050696018</v>
      </c>
      <c r="E54" s="4">
        <f>Table2[[#This Row],[Column2]]*C3</f>
        <v>150.10715419583951</v>
      </c>
      <c r="F54" s="12">
        <f>Table2[[#This Row],[Column3]]-Table2[[#This Row],[Column4]]</f>
        <v>506.9643563111207</v>
      </c>
    </row>
    <row r="55" spans="1:6" x14ac:dyDescent="0.35">
      <c r="A55" s="1"/>
      <c r="B55" s="2">
        <v>46</v>
      </c>
      <c r="C55" s="11">
        <f t="shared" si="0"/>
        <v>29514.466482856784</v>
      </c>
      <c r="D55" s="11">
        <f>PMT(C3,C4,-C2,0)</f>
        <v>657.07151050696018</v>
      </c>
      <c r="E55" s="4">
        <f>Table2[[#This Row],[Column2]]*C3</f>
        <v>147.57233241428392</v>
      </c>
      <c r="F55" s="12">
        <f>Table2[[#This Row],[Column3]]-Table2[[#This Row],[Column4]]</f>
        <v>509.49917809267629</v>
      </c>
    </row>
    <row r="56" spans="1:6" x14ac:dyDescent="0.35">
      <c r="A56" s="1"/>
      <c r="B56" s="2">
        <v>47</v>
      </c>
      <c r="C56" s="11">
        <f t="shared" si="0"/>
        <v>29004.967304764108</v>
      </c>
      <c r="D56" s="11">
        <f>PMT(C3,C4,-C2,0)</f>
        <v>657.07151050696018</v>
      </c>
      <c r="E56" s="4">
        <f>Table2[[#This Row],[Column2]]*C3</f>
        <v>145.02483652382054</v>
      </c>
      <c r="F56" s="12">
        <f>Table2[[#This Row],[Column3]]-Table2[[#This Row],[Column4]]</f>
        <v>512.04667398313961</v>
      </c>
    </row>
    <row r="57" spans="1:6" x14ac:dyDescent="0.35">
      <c r="A57" s="1"/>
      <c r="B57" s="2">
        <v>48</v>
      </c>
      <c r="C57" s="11">
        <f t="shared" si="0"/>
        <v>28492.920630780969</v>
      </c>
      <c r="D57" s="11">
        <f>PMT(C3,C4,-C2,0)</f>
        <v>657.07151050696018</v>
      </c>
      <c r="E57" s="4">
        <f>Table2[[#This Row],[Column2]]*C3</f>
        <v>142.46460315390485</v>
      </c>
      <c r="F57" s="12">
        <f>Table2[[#This Row],[Column3]]-Table2[[#This Row],[Column4]]</f>
        <v>514.60690735305536</v>
      </c>
    </row>
    <row r="58" spans="1:6" x14ac:dyDescent="0.35">
      <c r="A58" s="1"/>
      <c r="B58" s="2">
        <v>49</v>
      </c>
      <c r="C58" s="11">
        <f t="shared" si="0"/>
        <v>27978.313723427913</v>
      </c>
      <c r="D58" s="11">
        <f>PMT(C3,C4,-C2,0)</f>
        <v>657.07151050696018</v>
      </c>
      <c r="E58" s="4">
        <f>Table2[[#This Row],[Column2]]*C3</f>
        <v>139.89156861713957</v>
      </c>
      <c r="F58" s="12">
        <f>Table2[[#This Row],[Column3]]-Table2[[#This Row],[Column4]]</f>
        <v>517.17994188982061</v>
      </c>
    </row>
    <row r="59" spans="1:6" x14ac:dyDescent="0.35">
      <c r="A59" s="1"/>
      <c r="B59" s="2">
        <v>50</v>
      </c>
      <c r="C59" s="11">
        <f t="shared" si="0"/>
        <v>27461.133781538094</v>
      </c>
      <c r="D59" s="11">
        <f>PMT(C3,C4,-C2,0)</f>
        <v>657.07151050696018</v>
      </c>
      <c r="E59" s="4">
        <f>Table2[[#This Row],[Column2]]*C3</f>
        <v>137.30566890769046</v>
      </c>
      <c r="F59" s="12">
        <f>Table2[[#This Row],[Column3]]-Table2[[#This Row],[Column4]]</f>
        <v>519.76584159926972</v>
      </c>
    </row>
    <row r="60" spans="1:6" x14ac:dyDescent="0.35">
      <c r="A60" s="1"/>
      <c r="B60" s="2">
        <v>51</v>
      </c>
      <c r="C60" s="11">
        <f t="shared" si="0"/>
        <v>26941.367939938824</v>
      </c>
      <c r="D60" s="11">
        <f>PMT(C3,C4,-C2,0)</f>
        <v>657.07151050696018</v>
      </c>
      <c r="E60" s="4">
        <f>Table2[[#This Row],[Column2]]*C3</f>
        <v>134.70683969969411</v>
      </c>
      <c r="F60" s="12">
        <f>Table2[[#This Row],[Column3]]-Table2[[#This Row],[Column4]]</f>
        <v>522.36467080726607</v>
      </c>
    </row>
    <row r="61" spans="1:6" x14ac:dyDescent="0.35">
      <c r="A61" s="1"/>
      <c r="B61" s="2">
        <v>52</v>
      </c>
      <c r="C61" s="11">
        <f t="shared" si="0"/>
        <v>26419.003269131557</v>
      </c>
      <c r="D61" s="11">
        <f>PMT(C3,C4,-C2,0)</f>
        <v>657.07151050696018</v>
      </c>
      <c r="E61" s="4">
        <f>Table2[[#This Row],[Column2]]*C3</f>
        <v>132.0950163456578</v>
      </c>
      <c r="F61" s="12">
        <f>Table2[[#This Row],[Column3]]-Table2[[#This Row],[Column4]]</f>
        <v>524.97649416130241</v>
      </c>
    </row>
    <row r="62" spans="1:6" x14ac:dyDescent="0.35">
      <c r="A62" s="1"/>
      <c r="B62" s="2">
        <v>53</v>
      </c>
      <c r="C62" s="11">
        <f t="shared" si="0"/>
        <v>25894.026774970254</v>
      </c>
      <c r="D62" s="11">
        <f>PMT(C3,C4,-C2,0)</f>
        <v>657.07151050696018</v>
      </c>
      <c r="E62" s="4">
        <f>Table2[[#This Row],[Column2]]*C3</f>
        <v>129.47013387485129</v>
      </c>
      <c r="F62" s="12">
        <f>Table2[[#This Row],[Column3]]-Table2[[#This Row],[Column4]]</f>
        <v>527.6013766321089</v>
      </c>
    </row>
    <row r="63" spans="1:6" x14ac:dyDescent="0.35">
      <c r="A63" s="1"/>
      <c r="B63" s="2">
        <v>54</v>
      </c>
      <c r="C63" s="11">
        <f t="shared" si="0"/>
        <v>25366.425398338146</v>
      </c>
      <c r="D63" s="11">
        <f>PMT(C3,C4,-C2,0)</f>
        <v>657.07151050696018</v>
      </c>
      <c r="E63" s="4">
        <f>Table2[[#This Row],[Column2]]*C3</f>
        <v>126.83212699169073</v>
      </c>
      <c r="F63" s="12">
        <f>Table2[[#This Row],[Column3]]-Table2[[#This Row],[Column4]]</f>
        <v>530.23938351526942</v>
      </c>
    </row>
    <row r="64" spans="1:6" x14ac:dyDescent="0.35">
      <c r="A64" s="1"/>
      <c r="B64" s="2">
        <v>55</v>
      </c>
      <c r="C64" s="11">
        <f t="shared" si="0"/>
        <v>24836.186014822877</v>
      </c>
      <c r="D64" s="11">
        <f>PMT(C3,C4,-C2,0)</f>
        <v>657.07151050696018</v>
      </c>
      <c r="E64" s="4">
        <f>Table2[[#This Row],[Column2]]*C3</f>
        <v>124.18093007411439</v>
      </c>
      <c r="F64" s="12">
        <f>Table2[[#This Row],[Column3]]-Table2[[#This Row],[Column4]]</f>
        <v>532.89058043284581</v>
      </c>
    </row>
    <row r="65" spans="1:6" x14ac:dyDescent="0.35">
      <c r="A65" s="1"/>
      <c r="B65" s="2">
        <v>56</v>
      </c>
      <c r="C65" s="11">
        <f t="shared" si="0"/>
        <v>24303.295434390031</v>
      </c>
      <c r="D65" s="11">
        <f>PMT(C3,C4,-C2,0)</f>
        <v>657.07151050696018</v>
      </c>
      <c r="E65" s="4">
        <f>Table2[[#This Row],[Column2]]*C3</f>
        <v>121.51647717195016</v>
      </c>
      <c r="F65" s="12">
        <f>Table2[[#This Row],[Column3]]-Table2[[#This Row],[Column4]]</f>
        <v>535.55503333500997</v>
      </c>
    </row>
    <row r="66" spans="1:6" x14ac:dyDescent="0.35">
      <c r="A66" s="1"/>
      <c r="B66" s="2">
        <v>57</v>
      </c>
      <c r="C66" s="11">
        <f t="shared" si="0"/>
        <v>23767.74040105502</v>
      </c>
      <c r="D66" s="11">
        <f>PMT(C3,C4,-C2,0)</f>
        <v>657.07151050696018</v>
      </c>
      <c r="E66" s="4">
        <f>Table2[[#This Row],[Column2]]*C3</f>
        <v>118.8387020052751</v>
      </c>
      <c r="F66" s="12">
        <f>Table2[[#This Row],[Column3]]-Table2[[#This Row],[Column4]]</f>
        <v>538.2328085016851</v>
      </c>
    </row>
    <row r="67" spans="1:6" x14ac:dyDescent="0.35">
      <c r="A67" s="1"/>
      <c r="B67" s="2">
        <v>58</v>
      </c>
      <c r="C67" s="11">
        <f t="shared" si="0"/>
        <v>23229.507592553335</v>
      </c>
      <c r="D67" s="11">
        <f>PMT(C3,C4,-C2,0)</f>
        <v>657.07151050696018</v>
      </c>
      <c r="E67" s="4">
        <f>Table2[[#This Row],[Column2]]*C3</f>
        <v>116.14753796276668</v>
      </c>
      <c r="F67" s="12">
        <f>Table2[[#This Row],[Column3]]-Table2[[#This Row],[Column4]]</f>
        <v>540.92397254419348</v>
      </c>
    </row>
    <row r="68" spans="1:6" x14ac:dyDescent="0.35">
      <c r="A68" s="1"/>
      <c r="B68" s="2">
        <v>59</v>
      </c>
      <c r="C68" s="11">
        <f t="shared" si="0"/>
        <v>22688.58362000914</v>
      </c>
      <c r="D68" s="11">
        <f>PMT(C3,C4,-C2,0)</f>
        <v>657.07151050696018</v>
      </c>
      <c r="E68" s="4">
        <f>Table2[[#This Row],[Column2]]*C3</f>
        <v>113.4429181000457</v>
      </c>
      <c r="F68" s="12">
        <f>Table2[[#This Row],[Column3]]-Table2[[#This Row],[Column4]]</f>
        <v>543.62859240691444</v>
      </c>
    </row>
    <row r="69" spans="1:6" x14ac:dyDescent="0.35">
      <c r="A69" s="1"/>
      <c r="B69" s="3">
        <v>60</v>
      </c>
      <c r="C69" s="11">
        <f t="shared" si="0"/>
        <v>22144.955027602224</v>
      </c>
      <c r="D69" s="27">
        <f>PMT(C3,C4,-C2,0)</f>
        <v>657.07151050696018</v>
      </c>
      <c r="E69" s="5">
        <f>Table2[[#This Row],[Column2]]*C3</f>
        <v>110.72477513801113</v>
      </c>
      <c r="F69" s="12">
        <f>Table2[[#This Row],[Column3]]-Table2[[#This Row],[Column4]]</f>
        <v>546.34673536894911</v>
      </c>
    </row>
    <row r="70" spans="1:6" x14ac:dyDescent="0.35">
      <c r="A70" s="1"/>
      <c r="B70" s="2">
        <v>61</v>
      </c>
      <c r="C70" s="11">
        <f t="shared" si="0"/>
        <v>21598.608292233275</v>
      </c>
      <c r="D70" s="11">
        <f>PMT(C3,C4,-C2,0)</f>
        <v>657.07151050696018</v>
      </c>
      <c r="E70" s="6">
        <f>Table2[[#This Row],[Column2]]*C3</f>
        <v>107.99304146116638</v>
      </c>
      <c r="F70" s="12">
        <f>Table2[[#This Row],[Column3]]-Table2[[#This Row],[Column4]]</f>
        <v>549.07846904579378</v>
      </c>
    </row>
    <row r="71" spans="1:6" x14ac:dyDescent="0.35">
      <c r="A71" s="1"/>
      <c r="B71" s="3">
        <v>62</v>
      </c>
      <c r="C71" s="11">
        <f t="shared" si="0"/>
        <v>21049.52982318748</v>
      </c>
      <c r="D71" s="11">
        <f>PMT(C3,C4,-C2,0)</f>
        <v>657.07151050696018</v>
      </c>
      <c r="E71" s="6">
        <f>Table2[[#This Row],[Column2]]*C3</f>
        <v>105.24764911593741</v>
      </c>
      <c r="F71" s="12">
        <f>Table2[[#This Row],[Column3]]-Table2[[#This Row],[Column4]]</f>
        <v>551.82386139102277</v>
      </c>
    </row>
    <row r="72" spans="1:6" x14ac:dyDescent="0.35">
      <c r="A72" s="1"/>
      <c r="B72" s="2">
        <v>63</v>
      </c>
      <c r="C72" s="11">
        <f t="shared" si="0"/>
        <v>20497.705961796459</v>
      </c>
      <c r="D72" s="11">
        <f>PMT(C3,C4,-C2,0)</f>
        <v>657.07151050696018</v>
      </c>
      <c r="E72" s="4">
        <f>Table2[[#This Row],[Column2]]*C3</f>
        <v>102.48852980898229</v>
      </c>
      <c r="F72" s="12">
        <f>Table2[[#This Row],[Column3]]-Table2[[#This Row],[Column4]]</f>
        <v>554.58298069797786</v>
      </c>
    </row>
    <row r="73" spans="1:6" x14ac:dyDescent="0.35">
      <c r="A73" s="1"/>
      <c r="B73" s="3">
        <v>64</v>
      </c>
      <c r="C73" s="11">
        <f t="shared" si="0"/>
        <v>19943.122981098481</v>
      </c>
      <c r="D73" s="11">
        <f>PMT(C3,C4,-C2,0)</f>
        <v>657.07151050696018</v>
      </c>
      <c r="E73" s="4">
        <f>Table2[[#This Row],[Column2]]*C3</f>
        <v>99.715614905492401</v>
      </c>
      <c r="F73" s="12">
        <f>Table2[[#This Row],[Column3]]-Table2[[#This Row],[Column4]]</f>
        <v>557.35589560146775</v>
      </c>
    </row>
    <row r="74" spans="1:6" x14ac:dyDescent="0.35">
      <c r="A74" s="1"/>
      <c r="B74" s="2">
        <v>65</v>
      </c>
      <c r="C74" s="11">
        <f t="shared" si="0"/>
        <v>19385.767085497013</v>
      </c>
      <c r="D74" s="11">
        <f>PMT(C3,C4,-C2,0)</f>
        <v>657.07151050696018</v>
      </c>
      <c r="E74" s="4">
        <f>Table2[[#This Row],[Column2]]*C3</f>
        <v>96.928835427485069</v>
      </c>
      <c r="F74" s="12">
        <f>Table2[[#This Row],[Column3]]-Table2[[#This Row],[Column4]]</f>
        <v>560.14267507947511</v>
      </c>
    </row>
    <row r="75" spans="1:6" x14ac:dyDescent="0.35">
      <c r="A75" s="1"/>
      <c r="B75" s="3">
        <v>66</v>
      </c>
      <c r="C75" s="11">
        <f t="shared" si="0"/>
        <v>18825.624410417538</v>
      </c>
      <c r="D75" s="11">
        <f>PMT(C3,C4,-C2,0)</f>
        <v>657.07151050696018</v>
      </c>
      <c r="E75" s="4">
        <f>Table2[[#This Row],[Column2]]*C3</f>
        <v>94.12812205208769</v>
      </c>
      <c r="F75" s="12">
        <f>Table2[[#This Row],[Column3]]-Table2[[#This Row],[Column4]]</f>
        <v>562.94338845487255</v>
      </c>
    </row>
    <row r="76" spans="1:6" x14ac:dyDescent="0.35">
      <c r="A76" s="1"/>
      <c r="B76" s="2">
        <v>67</v>
      </c>
      <c r="C76" s="11">
        <f t="shared" ref="C76:C129" si="1">C75-F75</f>
        <v>18262.681021962664</v>
      </c>
      <c r="D76" s="11">
        <f>PMT(C3,C4,-C2,0)</f>
        <v>657.07151050696018</v>
      </c>
      <c r="E76" s="4">
        <f>Table2[[#This Row],[Column2]]*C3</f>
        <v>91.313405109813317</v>
      </c>
      <c r="F76" s="12">
        <f>Table2[[#This Row],[Column3]]-Table2[[#This Row],[Column4]]</f>
        <v>565.75810539714689</v>
      </c>
    </row>
    <row r="77" spans="1:6" x14ac:dyDescent="0.35">
      <c r="A77" s="1"/>
      <c r="B77" s="3">
        <v>68</v>
      </c>
      <c r="C77" s="11">
        <f t="shared" si="1"/>
        <v>17696.922916565516</v>
      </c>
      <c r="D77" s="11">
        <f>PMT(C3,C4,-C2,0)</f>
        <v>657.07151050696018</v>
      </c>
      <c r="E77" s="4">
        <f>Table2[[#This Row],[Column2]]*C3</f>
        <v>88.484614582827575</v>
      </c>
      <c r="F77" s="12">
        <f>Table2[[#This Row],[Column3]]-Table2[[#This Row],[Column4]]</f>
        <v>568.58689592413259</v>
      </c>
    </row>
    <row r="78" spans="1:6" x14ac:dyDescent="0.35">
      <c r="A78" s="1"/>
      <c r="B78" s="2">
        <v>69</v>
      </c>
      <c r="C78" s="11">
        <f t="shared" si="1"/>
        <v>17128.336020641382</v>
      </c>
      <c r="D78" s="11">
        <f>PMT(C3,C4,-C2,0)</f>
        <v>657.07151050696018</v>
      </c>
      <c r="E78" s="4">
        <f>Table2[[#This Row],[Column2]]*C3</f>
        <v>85.641680103206909</v>
      </c>
      <c r="F78" s="12">
        <f>Table2[[#This Row],[Column3]]-Table2[[#This Row],[Column4]]</f>
        <v>571.42983040375327</v>
      </c>
    </row>
    <row r="79" spans="1:6" x14ac:dyDescent="0.35">
      <c r="A79" s="1"/>
      <c r="B79" s="3">
        <v>70</v>
      </c>
      <c r="C79" s="11">
        <f t="shared" si="1"/>
        <v>16556.906190237627</v>
      </c>
      <c r="D79" s="11">
        <f>PMT(C3,C4,-C2,0)</f>
        <v>657.07151050696018</v>
      </c>
      <c r="E79" s="4">
        <f>Table2[[#This Row],[Column2]]*C3</f>
        <v>82.784530951188131</v>
      </c>
      <c r="F79" s="12">
        <f>Table2[[#This Row],[Column3]]-Table2[[#This Row],[Column4]]</f>
        <v>574.28697955577206</v>
      </c>
    </row>
    <row r="80" spans="1:6" x14ac:dyDescent="0.35">
      <c r="A80" s="1"/>
      <c r="B80" s="2">
        <v>71</v>
      </c>
      <c r="C80" s="11">
        <f t="shared" si="1"/>
        <v>15982.619210681854</v>
      </c>
      <c r="D80" s="11">
        <f>PMT(C3,C4,-C2,0)</f>
        <v>657.07151050696018</v>
      </c>
      <c r="E80" s="4">
        <f>Table2[[#This Row],[Column2]]*C3</f>
        <v>79.913096053409276</v>
      </c>
      <c r="F80" s="12">
        <f>Table2[[#This Row],[Column3]]-Table2[[#This Row],[Column4]]</f>
        <v>577.1584144535509</v>
      </c>
    </row>
    <row r="81" spans="1:6" x14ac:dyDescent="0.35">
      <c r="A81" s="1"/>
      <c r="B81" s="3">
        <v>72</v>
      </c>
      <c r="C81" s="11">
        <f t="shared" si="1"/>
        <v>15405.460796228304</v>
      </c>
      <c r="D81" s="11">
        <f>PMT(C3,C4,-C2,0)</f>
        <v>657.07151050696018</v>
      </c>
      <c r="E81" s="4">
        <f>Table2[[#This Row],[Column2]]*C3</f>
        <v>77.027303981141529</v>
      </c>
      <c r="F81" s="12">
        <f>Table2[[#This Row],[Column3]]-Table2[[#This Row],[Column4]]</f>
        <v>580.04420652581871</v>
      </c>
    </row>
    <row r="82" spans="1:6" x14ac:dyDescent="0.35">
      <c r="A82" s="1"/>
      <c r="B82" s="2">
        <v>73</v>
      </c>
      <c r="C82" s="11">
        <f t="shared" si="1"/>
        <v>14825.416589702485</v>
      </c>
      <c r="D82" s="11">
        <f>PMT(C3,C4,-C2,0)</f>
        <v>657.07151050696018</v>
      </c>
      <c r="E82" s="4">
        <f>Table2[[#This Row],[Column2]]*C3</f>
        <v>74.127082948512424</v>
      </c>
      <c r="F82" s="12">
        <f>Table2[[#This Row],[Column3]]-Table2[[#This Row],[Column4]]</f>
        <v>582.94442755844773</v>
      </c>
    </row>
    <row r="83" spans="1:6" x14ac:dyDescent="0.35">
      <c r="A83" s="1"/>
      <c r="B83" s="3">
        <v>74</v>
      </c>
      <c r="C83" s="11">
        <f t="shared" si="1"/>
        <v>14242.472162144037</v>
      </c>
      <c r="D83" s="11">
        <f>PMT(C3,C4,-C2,0)</f>
        <v>657.07151050696018</v>
      </c>
      <c r="E83" s="4">
        <f>Table2[[#This Row],[Column2]]*C3</f>
        <v>71.212360810720185</v>
      </c>
      <c r="F83" s="12">
        <f>Table2[[#This Row],[Column3]]-Table2[[#This Row],[Column4]]</f>
        <v>585.85914969624002</v>
      </c>
    </row>
    <row r="84" spans="1:6" x14ac:dyDescent="0.35">
      <c r="A84" s="1"/>
      <c r="B84" s="2">
        <v>75</v>
      </c>
      <c r="C84" s="11">
        <f t="shared" si="1"/>
        <v>13656.613012447797</v>
      </c>
      <c r="D84" s="11">
        <f>PMT(C3,C4,-C2,0)</f>
        <v>657.07151050696018</v>
      </c>
      <c r="E84" s="4">
        <f>Table2[[#This Row],[Column2]]*C3</f>
        <v>68.28306506223899</v>
      </c>
      <c r="F84" s="12">
        <f>Table2[[#This Row],[Column3]]-Table2[[#This Row],[Column4]]</f>
        <v>588.78844544472122</v>
      </c>
    </row>
    <row r="85" spans="1:6" x14ac:dyDescent="0.35">
      <c r="A85" s="1"/>
      <c r="B85" s="3">
        <v>76</v>
      </c>
      <c r="C85" s="11">
        <f t="shared" si="1"/>
        <v>13067.824567003076</v>
      </c>
      <c r="D85" s="11">
        <f>PMT(C3,C4,-C2,0)</f>
        <v>657.07151050696018</v>
      </c>
      <c r="E85" s="4">
        <f>Table2[[#This Row],[Column2]]*C3</f>
        <v>65.339122835015374</v>
      </c>
      <c r="F85" s="12">
        <f>Table2[[#This Row],[Column3]]-Table2[[#This Row],[Column4]]</f>
        <v>591.73238767194482</v>
      </c>
    </row>
    <row r="86" spans="1:6" x14ac:dyDescent="0.35">
      <c r="A86" s="1"/>
      <c r="B86" s="2">
        <v>77</v>
      </c>
      <c r="C86" s="11">
        <f t="shared" si="1"/>
        <v>12476.09217933113</v>
      </c>
      <c r="D86" s="11">
        <f>PMT(C3,C4,-C2,0)</f>
        <v>657.07151050696018</v>
      </c>
      <c r="E86" s="4">
        <f>Table2[[#This Row],[Column2]]*C3</f>
        <v>62.380460896655649</v>
      </c>
      <c r="F86" s="12">
        <f>Table2[[#This Row],[Column3]]-Table2[[#This Row],[Column4]]</f>
        <v>594.6910496103045</v>
      </c>
    </row>
    <row r="87" spans="1:6" x14ac:dyDescent="0.35">
      <c r="A87" s="1"/>
      <c r="B87" s="3">
        <v>78</v>
      </c>
      <c r="C87" s="11">
        <f t="shared" si="1"/>
        <v>11881.401129720825</v>
      </c>
      <c r="D87" s="11">
        <f>PMT(C3,C4,-C2,0)</f>
        <v>657.07151050696018</v>
      </c>
      <c r="E87" s="4">
        <f>Table2[[#This Row],[Column2]]*C3</f>
        <v>59.407005648604127</v>
      </c>
      <c r="F87" s="12">
        <f>Table2[[#This Row],[Column3]]-Table2[[#This Row],[Column4]]</f>
        <v>597.66450485835605</v>
      </c>
    </row>
    <row r="88" spans="1:6" x14ac:dyDescent="0.35">
      <c r="A88" s="1"/>
      <c r="B88" s="2">
        <v>79</v>
      </c>
      <c r="C88" s="11">
        <f t="shared" si="1"/>
        <v>11283.736624862469</v>
      </c>
      <c r="D88" s="11">
        <f>PMT(C3,C4,-C2,0)</f>
        <v>657.07151050696018</v>
      </c>
      <c r="E88" s="4">
        <f>Table2[[#This Row],[Column2]]*C3</f>
        <v>56.418683124312345</v>
      </c>
      <c r="F88" s="12">
        <f>Table2[[#This Row],[Column3]]-Table2[[#This Row],[Column4]]</f>
        <v>600.65282738264784</v>
      </c>
    </row>
    <row r="89" spans="1:6" x14ac:dyDescent="0.35">
      <c r="A89" s="1"/>
      <c r="B89" s="3">
        <v>80</v>
      </c>
      <c r="C89" s="11">
        <f t="shared" si="1"/>
        <v>10683.083797479821</v>
      </c>
      <c r="D89" s="11">
        <f>PMT(C3,C4,-C2,0)</f>
        <v>657.07151050696018</v>
      </c>
      <c r="E89" s="4">
        <f>Table2[[#This Row],[Column2]]*C3</f>
        <v>53.415418987399107</v>
      </c>
      <c r="F89" s="12">
        <f>Table2[[#This Row],[Column3]]-Table2[[#This Row],[Column4]]</f>
        <v>603.65609151956107</v>
      </c>
    </row>
    <row r="90" spans="1:6" x14ac:dyDescent="0.35">
      <c r="A90" s="1"/>
      <c r="B90" s="2">
        <v>81</v>
      </c>
      <c r="C90" s="11">
        <f t="shared" si="1"/>
        <v>10079.427705960261</v>
      </c>
      <c r="D90" s="11">
        <f>PMT(C3,C4,-C2,0)</f>
        <v>657.07151050696018</v>
      </c>
      <c r="E90" s="4">
        <f>Table2[[#This Row],[Column2]]*C3</f>
        <v>50.397138529801303</v>
      </c>
      <c r="F90" s="12">
        <f>Table2[[#This Row],[Column3]]-Table2[[#This Row],[Column4]]</f>
        <v>606.6743719771589</v>
      </c>
    </row>
    <row r="91" spans="1:6" x14ac:dyDescent="0.35">
      <c r="A91" s="1"/>
      <c r="B91" s="3">
        <v>82</v>
      </c>
      <c r="C91" s="11">
        <f t="shared" si="1"/>
        <v>9472.7533339831025</v>
      </c>
      <c r="D91" s="11">
        <f>PMT(C3,C4,-C2,0)</f>
        <v>657.07151050696018</v>
      </c>
      <c r="E91" s="4">
        <f>Table2[[#This Row],[Column2]]*C3</f>
        <v>47.363766669915513</v>
      </c>
      <c r="F91" s="12">
        <f>Table2[[#This Row],[Column3]]-Table2[[#This Row],[Column4]]</f>
        <v>609.70774383704463</v>
      </c>
    </row>
    <row r="92" spans="1:6" x14ac:dyDescent="0.35">
      <c r="A92" s="1"/>
      <c r="B92" s="2">
        <v>83</v>
      </c>
      <c r="C92" s="11">
        <f t="shared" si="1"/>
        <v>8863.0455901460573</v>
      </c>
      <c r="D92" s="11">
        <f>PMT(C3,C4,-C2,0)</f>
        <v>657.07151050696018</v>
      </c>
      <c r="E92" s="4">
        <f>Table2[[#This Row],[Column2]]*C3</f>
        <v>44.315227950730289</v>
      </c>
      <c r="F92" s="12">
        <f>Table2[[#This Row],[Column3]]-Table2[[#This Row],[Column4]]</f>
        <v>612.75628255622985</v>
      </c>
    </row>
    <row r="93" spans="1:6" x14ac:dyDescent="0.35">
      <c r="A93" s="1"/>
      <c r="B93" s="3">
        <v>84</v>
      </c>
      <c r="C93" s="11">
        <f t="shared" si="1"/>
        <v>8250.2893075898282</v>
      </c>
      <c r="D93" s="11">
        <f>PMT(C3,C4,-C2,0)</f>
        <v>657.07151050696018</v>
      </c>
      <c r="E93" s="4">
        <f>Table2[[#This Row],[Column2]]*C3</f>
        <v>41.251446537949143</v>
      </c>
      <c r="F93" s="12">
        <f>Table2[[#This Row],[Column3]]-Table2[[#This Row],[Column4]]</f>
        <v>615.82006396901102</v>
      </c>
    </row>
    <row r="94" spans="1:6" x14ac:dyDescent="0.35">
      <c r="A94" s="1"/>
      <c r="B94" s="2">
        <v>85</v>
      </c>
      <c r="C94" s="11">
        <f t="shared" si="1"/>
        <v>7634.469243620817</v>
      </c>
      <c r="D94" s="11">
        <f>PMT(C3,C4,-C2,0)</f>
        <v>657.07151050696018</v>
      </c>
      <c r="E94" s="11">
        <f>Table2[[#This Row],[Column2]]*C3</f>
        <v>38.172346218104089</v>
      </c>
      <c r="F94" s="12">
        <f>Table2[[#This Row],[Column3]]-Table2[[#This Row],[Column4]]</f>
        <v>618.89916428885613</v>
      </c>
    </row>
    <row r="95" spans="1:6" x14ac:dyDescent="0.35">
      <c r="A95" s="1"/>
      <c r="B95" s="3">
        <v>86</v>
      </c>
      <c r="C95" s="11">
        <f t="shared" si="1"/>
        <v>7015.5700793319611</v>
      </c>
      <c r="D95" s="11">
        <f>PMT(C3,C4,-C2,0)</f>
        <v>657.07151050696018</v>
      </c>
      <c r="E95" s="11">
        <f>Table2[[#This Row],[Column2]]*C3</f>
        <v>35.077850396659805</v>
      </c>
      <c r="F95" s="12">
        <f>Table2[[#This Row],[Column3]]-Table2[[#This Row],[Column4]]</f>
        <v>621.99366011030043</v>
      </c>
    </row>
    <row r="96" spans="1:6" x14ac:dyDescent="0.35">
      <c r="A96" s="1"/>
      <c r="B96" s="2">
        <v>87</v>
      </c>
      <c r="C96" s="11">
        <f t="shared" si="1"/>
        <v>6393.5764192216611</v>
      </c>
      <c r="D96" s="11">
        <f>PMT(C3,C4,-C2,0)</f>
        <v>657.07151050696018</v>
      </c>
      <c r="E96" s="11">
        <f>Table2[[#This Row],[Column2]]*C3</f>
        <v>31.967882096108305</v>
      </c>
      <c r="F96" s="12">
        <f>Table2[[#This Row],[Column3]]-Table2[[#This Row],[Column4]]</f>
        <v>625.10362841085191</v>
      </c>
    </row>
    <row r="97" spans="1:6" x14ac:dyDescent="0.35">
      <c r="A97" s="1"/>
      <c r="B97" s="3">
        <v>88</v>
      </c>
      <c r="C97" s="11">
        <f t="shared" si="1"/>
        <v>5768.4727908108089</v>
      </c>
      <c r="D97" s="11">
        <f>PMT(C3,C4,-C2,0)</f>
        <v>657.07151050696018</v>
      </c>
      <c r="E97" s="11">
        <f>Table2[[#This Row],[Column2]]*C3</f>
        <v>28.842363954054044</v>
      </c>
      <c r="F97" s="12">
        <f>Table2[[#This Row],[Column3]]-Table2[[#This Row],[Column4]]</f>
        <v>628.22914655290617</v>
      </c>
    </row>
    <row r="98" spans="1:6" x14ac:dyDescent="0.35">
      <c r="A98" s="1"/>
      <c r="B98" s="2">
        <v>89</v>
      </c>
      <c r="C98" s="11">
        <f t="shared" si="1"/>
        <v>5140.2436442579028</v>
      </c>
      <c r="D98" s="11">
        <f>PMT(C3,C4,-C2,0)</f>
        <v>657.07151050696018</v>
      </c>
      <c r="E98" s="11">
        <f>Table2[[#This Row],[Column2]]*C3</f>
        <v>25.701218221289515</v>
      </c>
      <c r="F98" s="12">
        <f>Table2[[#This Row],[Column3]]-Table2[[#This Row],[Column4]]</f>
        <v>631.37029228567064</v>
      </c>
    </row>
    <row r="99" spans="1:6" x14ac:dyDescent="0.35">
      <c r="A99" s="1"/>
      <c r="B99" s="3">
        <v>90</v>
      </c>
      <c r="C99" s="11">
        <f t="shared" si="1"/>
        <v>4508.8733519722318</v>
      </c>
      <c r="D99" s="11">
        <f>PMT(C3,C4,-C2,0)</f>
        <v>657.07151050696018</v>
      </c>
      <c r="E99" s="11">
        <f>Table2[[#This Row],[Column2]]*C3</f>
        <v>22.544366759861159</v>
      </c>
      <c r="F99" s="12">
        <f>Table2[[#This Row],[Column3]]-Table2[[#This Row],[Column4]]</f>
        <v>634.52714374709899</v>
      </c>
    </row>
    <row r="100" spans="1:6" x14ac:dyDescent="0.35">
      <c r="A100" s="1"/>
      <c r="B100" s="2">
        <v>91</v>
      </c>
      <c r="C100" s="11">
        <f t="shared" si="1"/>
        <v>3874.3462082251326</v>
      </c>
      <c r="D100" s="11">
        <f>PMT(C3,C4,-C2,0)</f>
        <v>657.07151050696018</v>
      </c>
      <c r="E100" s="11">
        <f>Table2[[#This Row],[Column2]]*C3</f>
        <v>19.371731041125663</v>
      </c>
      <c r="F100" s="12">
        <f>Table2[[#This Row],[Column3]]-Table2[[#This Row],[Column4]]</f>
        <v>637.69977946583447</v>
      </c>
    </row>
    <row r="101" spans="1:6" x14ac:dyDescent="0.35">
      <c r="A101" s="1"/>
      <c r="B101" s="3">
        <v>92</v>
      </c>
      <c r="C101" s="11">
        <f t="shared" si="1"/>
        <v>3236.646428759298</v>
      </c>
      <c r="D101" s="11">
        <f>PMT(C3,C4,-C2,0)</f>
        <v>657.07151050696018</v>
      </c>
      <c r="E101" s="11">
        <f>Table2[[#This Row],[Column2]]*C3</f>
        <v>16.183232143796491</v>
      </c>
      <c r="F101" s="12">
        <f>Table2[[#This Row],[Column3]]-Table2[[#This Row],[Column4]]</f>
        <v>640.88827836316364</v>
      </c>
    </row>
    <row r="102" spans="1:6" x14ac:dyDescent="0.35">
      <c r="A102" s="1"/>
      <c r="B102" s="2">
        <v>93</v>
      </c>
      <c r="C102" s="11">
        <f t="shared" si="1"/>
        <v>2595.7581503961346</v>
      </c>
      <c r="D102" s="11">
        <f>PMT(C3,C4,-C2,0)</f>
        <v>657.07151050696018</v>
      </c>
      <c r="E102" s="11">
        <f>Table2[[#This Row],[Column2]]*C3</f>
        <v>12.978790751980673</v>
      </c>
      <c r="F102" s="12">
        <f>Table2[[#This Row],[Column3]]-Table2[[#This Row],[Column4]]</f>
        <v>644.0927197549795</v>
      </c>
    </row>
    <row r="103" spans="1:6" x14ac:dyDescent="0.35">
      <c r="A103" s="1"/>
      <c r="B103" s="3">
        <v>94</v>
      </c>
      <c r="C103" s="11">
        <f t="shared" si="1"/>
        <v>1951.6654306411551</v>
      </c>
      <c r="D103" s="11">
        <f>PMT(C3,C4,-C2,0)</f>
        <v>657.07151050696018</v>
      </c>
      <c r="E103" s="11">
        <f>Table2[[#This Row],[Column2]]*C3</f>
        <v>9.7583271532057765</v>
      </c>
      <c r="F103" s="12">
        <f>Table2[[#This Row],[Column3]]-Table2[[#This Row],[Column4]]</f>
        <v>647.31318335375443</v>
      </c>
    </row>
    <row r="104" spans="1:6" x14ac:dyDescent="0.35">
      <c r="A104" s="1"/>
      <c r="B104" s="2">
        <v>95</v>
      </c>
      <c r="C104" s="11">
        <f t="shared" si="1"/>
        <v>1304.3522472874006</v>
      </c>
      <c r="D104" s="11">
        <f>PMT(C3,C4,-C2,0)</f>
        <v>657.07151050696018</v>
      </c>
      <c r="E104" s="11">
        <f>Table2[[#This Row],[Column2]]*C3</f>
        <v>6.521761236437003</v>
      </c>
      <c r="F104" s="12">
        <f>Table2[[#This Row],[Column3]]-Table2[[#This Row],[Column4]]</f>
        <v>650.54974927052319</v>
      </c>
    </row>
    <row r="105" spans="1:6" x14ac:dyDescent="0.35">
      <c r="A105" s="1"/>
      <c r="B105" s="3">
        <v>96</v>
      </c>
      <c r="C105" s="11">
        <f t="shared" si="1"/>
        <v>653.80249801687739</v>
      </c>
      <c r="D105" s="11">
        <f>PMT(C3,C4,-C2,0)</f>
        <v>657.07151050696018</v>
      </c>
      <c r="E105" s="11">
        <f>Table2[[#This Row],[Column2]]*C3</f>
        <v>3.2690124900843869</v>
      </c>
      <c r="F105" s="12">
        <f>Table2[[#This Row],[Column3]]-Table2[[#This Row],[Column4]]</f>
        <v>653.8024980168758</v>
      </c>
    </row>
    <row r="106" spans="1:6" x14ac:dyDescent="0.35">
      <c r="A106" s="1"/>
      <c r="B106" s="2">
        <v>97</v>
      </c>
      <c r="C106" s="11">
        <f t="shared" si="1"/>
        <v>1.5916157281026244E-12</v>
      </c>
      <c r="D106" s="11">
        <f>PMT(C3,C4,-C2,0)</f>
        <v>657.07151050696018</v>
      </c>
      <c r="E106" s="11">
        <f>Table2[[#This Row],[Column2]]*C3</f>
        <v>7.9580786405131228E-15</v>
      </c>
      <c r="F106" s="12">
        <f>Table2[[#This Row],[Column3]]-Table2[[#This Row],[Column4]]</f>
        <v>657.07151050696018</v>
      </c>
    </row>
    <row r="107" spans="1:6" x14ac:dyDescent="0.35">
      <c r="A107" s="1"/>
      <c r="B107" s="3">
        <v>98</v>
      </c>
      <c r="C107" s="11">
        <f t="shared" si="1"/>
        <v>-657.07151050695859</v>
      </c>
      <c r="D107" s="11">
        <f>PMT(C3,C4,-C2,0)</f>
        <v>657.07151050696018</v>
      </c>
      <c r="E107" s="11">
        <f>Table2[[#This Row],[Column2]]*C3</f>
        <v>-3.2853575525347929</v>
      </c>
      <c r="F107" s="12">
        <f>Table2[[#This Row],[Column3]]-Table2[[#This Row],[Column4]]</f>
        <v>660.35686805949501</v>
      </c>
    </row>
    <row r="108" spans="1:6" x14ac:dyDescent="0.35">
      <c r="A108" s="1"/>
      <c r="B108" s="2">
        <v>99</v>
      </c>
      <c r="C108" s="11">
        <f t="shared" si="1"/>
        <v>-1317.4283785664536</v>
      </c>
      <c r="D108" s="11">
        <f>PMT(C3,C4,-C2,0)</f>
        <v>657.07151050696018</v>
      </c>
      <c r="E108" s="11">
        <f>Table2[[#This Row],[Column2]]*C3</f>
        <v>-6.5871418928322685</v>
      </c>
      <c r="F108" s="12">
        <f>Table2[[#This Row],[Column3]]-Table2[[#This Row],[Column4]]</f>
        <v>663.65865239979246</v>
      </c>
    </row>
    <row r="109" spans="1:6" x14ac:dyDescent="0.35">
      <c r="A109" s="1"/>
      <c r="B109" s="3">
        <v>100</v>
      </c>
      <c r="C109" s="11">
        <f t="shared" si="1"/>
        <v>-1981.0870309662459</v>
      </c>
      <c r="D109" s="11">
        <f>PMT(C3,C4,-C2,0)</f>
        <v>657.07151050696018</v>
      </c>
      <c r="E109" s="11">
        <f>Table2[[#This Row],[Column2]]*C3</f>
        <v>-9.9054351548312294</v>
      </c>
      <c r="F109" s="12">
        <f>Table2[[#This Row],[Column3]]-Table2[[#This Row],[Column4]]</f>
        <v>666.97694566179143</v>
      </c>
    </row>
    <row r="110" spans="1:6" x14ac:dyDescent="0.35">
      <c r="A110" s="1"/>
      <c r="B110" s="2">
        <v>101</v>
      </c>
      <c r="C110" s="11">
        <f t="shared" si="1"/>
        <v>-2648.0639766280374</v>
      </c>
      <c r="D110" s="11">
        <f>PMT(C3,C4,-C2,0)</f>
        <v>657.07151050696018</v>
      </c>
      <c r="E110" s="11">
        <f>Table2[[#This Row],[Column2]]*C3</f>
        <v>-13.240319883140188</v>
      </c>
      <c r="F110" s="12">
        <f>Table2[[#This Row],[Column3]]-Table2[[#This Row],[Column4]]</f>
        <v>670.31183039010034</v>
      </c>
    </row>
    <row r="111" spans="1:6" x14ac:dyDescent="0.35">
      <c r="A111" s="1"/>
      <c r="B111" s="3">
        <v>102</v>
      </c>
      <c r="C111" s="11">
        <f t="shared" si="1"/>
        <v>-3318.3758070181375</v>
      </c>
      <c r="D111" s="11">
        <f>PMT(C3,C4,-C2,0)</f>
        <v>657.07151050696018</v>
      </c>
      <c r="E111" s="11">
        <f>Table2[[#This Row],[Column2]]*C3</f>
        <v>-16.591879035090688</v>
      </c>
      <c r="F111" s="12">
        <f>Table2[[#This Row],[Column3]]-Table2[[#This Row],[Column4]]</f>
        <v>673.66338954205082</v>
      </c>
    </row>
    <row r="112" spans="1:6" x14ac:dyDescent="0.35">
      <c r="A112" s="1"/>
      <c r="B112" s="2">
        <v>103</v>
      </c>
      <c r="C112" s="11">
        <f t="shared" si="1"/>
        <v>-3992.0391965601884</v>
      </c>
      <c r="D112" s="11">
        <f>PMT(C3,C4,-C2,0)</f>
        <v>657.07151050696018</v>
      </c>
      <c r="E112" s="11">
        <f>Table2[[#This Row],[Column2]]*C3</f>
        <v>-19.960195982800943</v>
      </c>
      <c r="F112" s="12">
        <f>Table2[[#This Row],[Column3]]-Table2[[#This Row],[Column4]]</f>
        <v>677.03170648976118</v>
      </c>
    </row>
    <row r="113" spans="1:6" x14ac:dyDescent="0.35">
      <c r="A113" s="1"/>
      <c r="B113" s="3">
        <v>104</v>
      </c>
      <c r="C113" s="11">
        <f t="shared" si="1"/>
        <v>-4669.0709030499493</v>
      </c>
      <c r="D113" s="11">
        <f>PMT(C3,C4,-C2,0)</f>
        <v>657.07151050696018</v>
      </c>
      <c r="E113" s="11">
        <f>Table2[[#This Row],[Column2]]*C3</f>
        <v>-23.345354515249745</v>
      </c>
      <c r="F113" s="12">
        <f>Table2[[#This Row],[Column3]]-Table2[[#This Row],[Column4]]</f>
        <v>680.41686502220989</v>
      </c>
    </row>
    <row r="114" spans="1:6" x14ac:dyDescent="0.35">
      <c r="A114" s="1"/>
      <c r="B114" s="2">
        <v>105</v>
      </c>
      <c r="C114" s="11">
        <f t="shared" si="1"/>
        <v>-5349.4877680721593</v>
      </c>
      <c r="D114" s="11">
        <f>PMT(C3,C4,-C2,0)</f>
        <v>657.07151050696018</v>
      </c>
      <c r="E114" s="11">
        <f>Table2[[#This Row],[Column2]]*C3</f>
        <v>-26.747438840360797</v>
      </c>
      <c r="F114" s="12">
        <f>Table2[[#This Row],[Column3]]-Table2[[#This Row],[Column4]]</f>
        <v>683.818949347321</v>
      </c>
    </row>
    <row r="115" spans="1:6" x14ac:dyDescent="0.35">
      <c r="A115" s="1"/>
      <c r="B115" s="3">
        <v>106</v>
      </c>
      <c r="C115" s="11">
        <f t="shared" si="1"/>
        <v>-6033.3067174194803</v>
      </c>
      <c r="D115" s="11">
        <f>PMT(C3,C4,-C2,0)</f>
        <v>657.07151050696018</v>
      </c>
      <c r="E115" s="11">
        <f>Table2[[#This Row],[Column2]]*C3</f>
        <v>-30.166533587097401</v>
      </c>
      <c r="F115" s="12">
        <f>Table2[[#This Row],[Column3]]-Table2[[#This Row],[Column4]]</f>
        <v>687.23804409405761</v>
      </c>
    </row>
    <row r="116" spans="1:6" x14ac:dyDescent="0.35">
      <c r="A116" s="1"/>
      <c r="B116" s="2">
        <v>107</v>
      </c>
      <c r="C116" s="11">
        <f t="shared" si="1"/>
        <v>-6720.5447615135381</v>
      </c>
      <c r="D116" s="11">
        <f>PMT(C3,C4,-C2,0)</f>
        <v>657.07151050696018</v>
      </c>
      <c r="E116" s="11">
        <f>Table2[[#This Row],[Column2]]*C3</f>
        <v>-33.602723807567692</v>
      </c>
      <c r="F116" s="12">
        <f>Table2[[#This Row],[Column3]]-Table2[[#This Row],[Column4]]</f>
        <v>690.67423431452789</v>
      </c>
    </row>
    <row r="117" spans="1:6" x14ac:dyDescent="0.35">
      <c r="A117" s="1"/>
      <c r="B117" s="3">
        <v>108</v>
      </c>
      <c r="C117" s="11">
        <f t="shared" si="1"/>
        <v>-7411.218995828066</v>
      </c>
      <c r="D117" s="11">
        <f>PMT(C3,C4,-C2,0)</f>
        <v>657.07151050696018</v>
      </c>
      <c r="E117" s="11">
        <f>Table2[[#This Row],[Column2]]*C3</f>
        <v>-37.056094979140333</v>
      </c>
      <c r="F117" s="12">
        <f>Table2[[#This Row],[Column3]]-Table2[[#This Row],[Column4]]</f>
        <v>694.12760548610049</v>
      </c>
    </row>
    <row r="118" spans="1:6" x14ac:dyDescent="0.35">
      <c r="A118" s="1"/>
      <c r="B118" s="2">
        <v>109</v>
      </c>
      <c r="C118" s="11">
        <f t="shared" si="1"/>
        <v>-8105.346601314166</v>
      </c>
      <c r="D118" s="11">
        <f>PMT(C3,C4,-C2,0)</f>
        <v>657.07151050696018</v>
      </c>
      <c r="E118" s="11">
        <f>Table2[[#This Row],[Column2]]*C3</f>
        <v>-40.526733006570829</v>
      </c>
      <c r="F118" s="12">
        <f>Table2[[#This Row],[Column3]]-Table2[[#This Row],[Column4]]</f>
        <v>697.59824351353097</v>
      </c>
    </row>
    <row r="119" spans="1:6" x14ac:dyDescent="0.35">
      <c r="A119" s="1"/>
      <c r="B119" s="3">
        <v>110</v>
      </c>
      <c r="C119" s="11">
        <f t="shared" si="1"/>
        <v>-8802.9448448276962</v>
      </c>
      <c r="D119" s="11">
        <f>PMT(C3,C4,-C2,0)</f>
        <v>657.07151050696018</v>
      </c>
      <c r="E119" s="11">
        <f>Table2[[#This Row],[Column2]]*C3</f>
        <v>-44.014724224138483</v>
      </c>
      <c r="F119" s="12">
        <f>Table2[[#This Row],[Column3]]-Table2[[#This Row],[Column4]]</f>
        <v>701.08623473109867</v>
      </c>
    </row>
    <row r="120" spans="1:6" x14ac:dyDescent="0.35">
      <c r="A120" s="1"/>
      <c r="B120" s="2">
        <v>111</v>
      </c>
      <c r="C120" s="11">
        <f t="shared" si="1"/>
        <v>-9504.0310795587957</v>
      </c>
      <c r="D120" s="11">
        <f>PMT(C3,C4,-C2,0)</f>
        <v>657.07151050696018</v>
      </c>
      <c r="E120" s="11">
        <f>Table2[[#This Row],[Column2]]*C3</f>
        <v>-47.520155397793978</v>
      </c>
      <c r="F120" s="12">
        <f>Table2[[#This Row],[Column3]]-Table2[[#This Row],[Column4]]</f>
        <v>704.59166590475411</v>
      </c>
    </row>
    <row r="121" spans="1:6" x14ac:dyDescent="0.35">
      <c r="A121" s="1"/>
      <c r="B121" s="3">
        <v>112</v>
      </c>
      <c r="C121" s="11">
        <f t="shared" si="1"/>
        <v>-10208.62274546355</v>
      </c>
      <c r="D121" s="11">
        <f>PMT(C3,C4,-C2,0)</f>
        <v>657.07151050696018</v>
      </c>
      <c r="E121" s="11">
        <f>Table2[[#This Row],[Column2]]*C3</f>
        <v>-51.043113727317753</v>
      </c>
      <c r="F121" s="12">
        <f>Table2[[#This Row],[Column3]]-Table2[[#This Row],[Column4]]</f>
        <v>708.11462423427793</v>
      </c>
    </row>
    <row r="122" spans="1:6" x14ac:dyDescent="0.35">
      <c r="A122" s="1"/>
      <c r="B122" s="2">
        <v>113</v>
      </c>
      <c r="C122" s="11">
        <f t="shared" si="1"/>
        <v>-10916.737369697828</v>
      </c>
      <c r="D122" s="11">
        <f>PMT(C3,C4,-C2,0)</f>
        <v>657.07151050696018</v>
      </c>
      <c r="E122" s="11">
        <f>Table2[[#This Row],[Column2]]*C3</f>
        <v>-54.583686848489144</v>
      </c>
      <c r="F122" s="12">
        <f>Table2[[#This Row],[Column3]]-Table2[[#This Row],[Column4]]</f>
        <v>711.65519735544933</v>
      </c>
    </row>
    <row r="123" spans="1:6" x14ac:dyDescent="0.35">
      <c r="A123" s="1"/>
      <c r="B123" s="3">
        <v>114</v>
      </c>
      <c r="C123" s="11">
        <f t="shared" si="1"/>
        <v>-11628.392567053277</v>
      </c>
      <c r="D123" s="11">
        <f>PMT(C3,C4,-C2,0)</f>
        <v>657.07151050696018</v>
      </c>
      <c r="E123" s="11">
        <f>Table2[[#This Row],[Column2]]*C3</f>
        <v>-58.141962835266384</v>
      </c>
      <c r="F123" s="12">
        <f>Table2[[#This Row],[Column3]]-Table2[[#This Row],[Column4]]</f>
        <v>715.21347334222651</v>
      </c>
    </row>
    <row r="124" spans="1:6" x14ac:dyDescent="0.35">
      <c r="A124" s="1"/>
      <c r="B124" s="2">
        <v>115</v>
      </c>
      <c r="C124" s="11">
        <f t="shared" si="1"/>
        <v>-12343.606040395503</v>
      </c>
      <c r="D124" s="11">
        <f>PMT(C3,C4,-C2,0)</f>
        <v>657.07151050696018</v>
      </c>
      <c r="E124" s="11">
        <f>Table2[[#This Row],[Column2]]*C3</f>
        <v>-61.71803020197752</v>
      </c>
      <c r="F124" s="12">
        <f>Table2[[#This Row],[Column3]]-Table2[[#This Row],[Column4]]</f>
        <v>718.78954070893769</v>
      </c>
    </row>
    <row r="125" spans="1:6" x14ac:dyDescent="0.35">
      <c r="A125" s="1"/>
      <c r="B125" s="3">
        <v>116</v>
      </c>
      <c r="C125" s="11">
        <f t="shared" si="1"/>
        <v>-13062.395581104442</v>
      </c>
      <c r="D125" s="11">
        <f>PMT(C3,C4,-C2,0)</f>
        <v>657.07151050696018</v>
      </c>
      <c r="E125" s="11">
        <f>Table2[[#This Row],[Column2]]*C3</f>
        <v>-65.311977905522212</v>
      </c>
      <c r="F125" s="12">
        <f>Table2[[#This Row],[Column3]]-Table2[[#This Row],[Column4]]</f>
        <v>722.38348841248239</v>
      </c>
    </row>
    <row r="126" spans="1:6" x14ac:dyDescent="0.35">
      <c r="A126" s="1"/>
      <c r="B126" s="2">
        <v>117</v>
      </c>
      <c r="C126" s="11">
        <f t="shared" si="1"/>
        <v>-13784.779069516924</v>
      </c>
      <c r="D126" s="11">
        <f>PMT(C3,C4,-C2,0)</f>
        <v>657.07151050696018</v>
      </c>
      <c r="E126" s="11">
        <f>Table2[[#This Row],[Column2]]*C3</f>
        <v>-68.923895347584619</v>
      </c>
      <c r="F126" s="12">
        <f>Table2[[#This Row],[Column3]]-Table2[[#This Row],[Column4]]</f>
        <v>725.99540585454474</v>
      </c>
    </row>
    <row r="127" spans="1:6" x14ac:dyDescent="0.35">
      <c r="A127" s="1"/>
      <c r="B127" s="3">
        <v>118</v>
      </c>
      <c r="C127" s="11">
        <f t="shared" si="1"/>
        <v>-14510.774475371469</v>
      </c>
      <c r="D127" s="11">
        <f>PMT(C3,C4,-C2,0)</f>
        <v>657.07151050696018</v>
      </c>
      <c r="E127" s="11">
        <f>Table2[[#This Row],[Column2]]*C3</f>
        <v>-72.553872376857342</v>
      </c>
      <c r="F127" s="12">
        <f>Table2[[#This Row],[Column3]]-Table2[[#This Row],[Column4]]</f>
        <v>729.62538288381757</v>
      </c>
    </row>
    <row r="128" spans="1:6" x14ac:dyDescent="0.35">
      <c r="A128" s="1"/>
      <c r="B128" s="2">
        <v>119</v>
      </c>
      <c r="C128" s="11">
        <f t="shared" si="1"/>
        <v>-15240.399858255287</v>
      </c>
      <c r="D128" s="11">
        <f>PMT(C3,C4,-C2,0)</f>
        <v>657.07151050696018</v>
      </c>
      <c r="E128" s="11">
        <f>Table2[[#This Row],[Column2]]*C3</f>
        <v>-76.201999291276437</v>
      </c>
      <c r="F128" s="12">
        <f>Table2[[#This Row],[Column3]]-Table2[[#This Row],[Column4]]</f>
        <v>733.27350979823666</v>
      </c>
    </row>
    <row r="129" spans="1:6" x14ac:dyDescent="0.35">
      <c r="A129" s="1"/>
      <c r="B129" s="3">
        <v>120</v>
      </c>
      <c r="C129" s="11">
        <f t="shared" si="1"/>
        <v>-15973.673368053524</v>
      </c>
      <c r="D129" s="11">
        <f>PMT(C3,C4,-C2,0)</f>
        <v>657.07151050696018</v>
      </c>
      <c r="E129" s="11">
        <f>Table2[[#This Row],[Column2]]*C3</f>
        <v>-79.868366840267626</v>
      </c>
      <c r="F129" s="12">
        <f>Table2[[#This Row],[Column3]]-Table2[[#This Row],[Column4]]</f>
        <v>736.93987734722782</v>
      </c>
    </row>
    <row r="130" spans="1:6" x14ac:dyDescent="0.35">
      <c r="C130" s="28"/>
      <c r="D130" s="28"/>
    </row>
  </sheetData>
  <sheetProtection algorithmName="SHA-512" hashValue="Ghqr6OxPy9Vs1mhfCDP0f2wNAkEuV8mU5CpXFHqAecd7ROY8+onsA1vcsz2SZEw1kBD4FBozS3B0qJrOEgMS+Q==" saltValue="38ilgYju417/2QyPsi4Nrw==" spinCount="100000" sheet="1" objects="1" scenarios="1"/>
  <protectedRanges>
    <protectedRange sqref="C2 C4 E3" name="Monthly Calculator Inputs"/>
  </protectedRanges>
  <phoneticPr fontId="6" type="noConversion"/>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B407B-DD33-4E23-BB3F-997A6DACE8FC}">
  <sheetPr codeName="Sheet2"/>
  <dimension ref="A1:F39"/>
  <sheetViews>
    <sheetView showGridLines="0" workbookViewId="0">
      <pane ySplit="9" topLeftCell="A10" activePane="bottomLeft" state="frozen"/>
      <selection pane="bottomLeft" activeCell="H5" sqref="H5"/>
    </sheetView>
  </sheetViews>
  <sheetFormatPr defaultRowHeight="14.5" x14ac:dyDescent="0.35"/>
  <cols>
    <col min="1" max="1" width="5.1796875" customWidth="1"/>
    <col min="2" max="2" width="10.81640625" customWidth="1"/>
    <col min="3" max="3" width="15.453125" bestFit="1" customWidth="1"/>
    <col min="4" max="4" width="38.7265625" customWidth="1"/>
    <col min="5" max="6" width="17.7265625" bestFit="1" customWidth="1"/>
  </cols>
  <sheetData>
    <row r="1" spans="1:6" ht="15" thickBot="1" x14ac:dyDescent="0.4">
      <c r="A1" s="1"/>
      <c r="B1" s="1"/>
      <c r="C1" s="1"/>
      <c r="D1" s="1"/>
      <c r="E1" s="1"/>
      <c r="F1" s="1"/>
    </row>
    <row r="2" spans="1:6" ht="15" thickBot="1" x14ac:dyDescent="0.4">
      <c r="A2" s="1"/>
      <c r="B2" s="18" t="s">
        <v>0</v>
      </c>
      <c r="C2" s="23">
        <v>50000</v>
      </c>
      <c r="D2" s="10" t="s">
        <v>1</v>
      </c>
      <c r="E2" s="1"/>
      <c r="F2" s="1"/>
    </row>
    <row r="3" spans="1:6" ht="15" customHeight="1" thickBot="1" x14ac:dyDescent="0.4">
      <c r="A3" s="1"/>
      <c r="B3" s="18" t="s">
        <v>11</v>
      </c>
      <c r="C3" s="26">
        <v>0.06</v>
      </c>
      <c r="D3" s="9" t="s">
        <v>12</v>
      </c>
      <c r="E3" s="1"/>
      <c r="F3" s="1"/>
    </row>
    <row r="4" spans="1:6" ht="16.149999999999999" customHeight="1" thickBot="1" x14ac:dyDescent="0.4">
      <c r="A4" s="1"/>
      <c r="B4" s="18" t="s">
        <v>13</v>
      </c>
      <c r="C4" s="29">
        <v>8</v>
      </c>
      <c r="D4" s="9" t="s">
        <v>14</v>
      </c>
      <c r="E4" s="1"/>
      <c r="F4" s="1"/>
    </row>
    <row r="5" spans="1:6" ht="10.15" customHeight="1" x14ac:dyDescent="0.35">
      <c r="A5" s="1"/>
      <c r="B5" s="1"/>
      <c r="C5" s="1"/>
      <c r="D5" s="7"/>
      <c r="E5" s="1"/>
      <c r="F5" s="1"/>
    </row>
    <row r="6" spans="1:6" ht="4.5" customHeight="1" x14ac:dyDescent="0.35">
      <c r="A6" s="1"/>
      <c r="B6" s="1"/>
      <c r="C6" s="1"/>
      <c r="D6" s="1"/>
      <c r="E6" s="1"/>
      <c r="F6" s="1"/>
    </row>
    <row r="7" spans="1:6" ht="7.5" customHeight="1" x14ac:dyDescent="0.35">
      <c r="A7" s="1"/>
      <c r="B7" s="1"/>
      <c r="C7" s="1"/>
      <c r="D7" s="1"/>
      <c r="E7" s="1"/>
      <c r="F7" s="1"/>
    </row>
    <row r="8" spans="1:6" ht="3" customHeight="1" x14ac:dyDescent="0.35">
      <c r="A8" s="1"/>
      <c r="B8" s="1"/>
      <c r="C8" s="1"/>
      <c r="D8" s="1"/>
      <c r="E8" s="1"/>
      <c r="F8" s="1"/>
    </row>
    <row r="9" spans="1:6" x14ac:dyDescent="0.35">
      <c r="A9" s="1"/>
      <c r="B9" s="14" t="s">
        <v>15</v>
      </c>
      <c r="C9" s="15" t="s">
        <v>7</v>
      </c>
      <c r="D9" s="15" t="s">
        <v>8</v>
      </c>
      <c r="E9" s="15" t="s">
        <v>9</v>
      </c>
      <c r="F9" s="16" t="s">
        <v>10</v>
      </c>
    </row>
    <row r="10" spans="1:6" x14ac:dyDescent="0.35">
      <c r="A10" s="1"/>
      <c r="B10" s="2">
        <v>1</v>
      </c>
      <c r="C10" s="11">
        <f>C2</f>
        <v>50000</v>
      </c>
      <c r="D10" s="11">
        <f>PMT(C3,C4,-C2,0)</f>
        <v>8051.7971324064565</v>
      </c>
      <c r="E10" s="8">
        <f>Table24[[#This Row],[Column2]]*C3</f>
        <v>3000</v>
      </c>
      <c r="F10" s="12">
        <f>Table24[[#This Row],[Column3]]-Table24[[#This Row],[Column4]]</f>
        <v>5051.7971324064565</v>
      </c>
    </row>
    <row r="11" spans="1:6" x14ac:dyDescent="0.35">
      <c r="A11" s="1"/>
      <c r="B11" s="2">
        <v>2</v>
      </c>
      <c r="C11" s="11">
        <f>C10-F10</f>
        <v>44948.202867593543</v>
      </c>
      <c r="D11" s="11">
        <f>PMT(C3,C4,-C2,0)</f>
        <v>8051.7971324064565</v>
      </c>
      <c r="E11" s="8">
        <f>Table24[[#This Row],[Column2]]*C3</f>
        <v>2696.8921720556127</v>
      </c>
      <c r="F11" s="12">
        <f>Table24[[#This Row],[Column3]]-Table24[[#This Row],[Column4]]</f>
        <v>5354.9049603508438</v>
      </c>
    </row>
    <row r="12" spans="1:6" x14ac:dyDescent="0.35">
      <c r="A12" s="1"/>
      <c r="B12" s="2">
        <v>3</v>
      </c>
      <c r="C12" s="11">
        <f>C11-F11</f>
        <v>39593.297907242697</v>
      </c>
      <c r="D12" s="11">
        <f>PMT(C3,C4,-C2,0)</f>
        <v>8051.7971324064565</v>
      </c>
      <c r="E12" s="8">
        <f>Table24[[#This Row],[Column2]]*C3</f>
        <v>2375.5978744345616</v>
      </c>
      <c r="F12" s="12">
        <f>Table24[[#This Row],[Column3]]-Table24[[#This Row],[Column4]]</f>
        <v>5676.1992579718953</v>
      </c>
    </row>
    <row r="13" spans="1:6" x14ac:dyDescent="0.35">
      <c r="A13" s="1"/>
      <c r="B13" s="2">
        <v>4</v>
      </c>
      <c r="C13" s="11">
        <f t="shared" ref="C13:C26" si="0">C12-F12</f>
        <v>33917.098649270803</v>
      </c>
      <c r="D13" s="11">
        <f>PMT(C3,C4,-C2,0)</f>
        <v>8051.7971324064565</v>
      </c>
      <c r="E13" s="8">
        <f>Table24[[#This Row],[Column2]]*C3</f>
        <v>2035.0259189562482</v>
      </c>
      <c r="F13" s="12">
        <f>Table24[[#This Row],[Column3]]-Table24[[#This Row],[Column4]]</f>
        <v>6016.7712134502081</v>
      </c>
    </row>
    <row r="14" spans="1:6" x14ac:dyDescent="0.35">
      <c r="A14" s="1"/>
      <c r="B14" s="2">
        <v>5</v>
      </c>
      <c r="C14" s="11">
        <f t="shared" si="0"/>
        <v>27900.327435820596</v>
      </c>
      <c r="D14" s="11">
        <f>PMT(C3,C4,-C2,0)</f>
        <v>8051.7971324064565</v>
      </c>
      <c r="E14" s="8">
        <f>Table24[[#This Row],[Column2]]*C3</f>
        <v>1674.0196461492358</v>
      </c>
      <c r="F14" s="12">
        <f>Table24[[#This Row],[Column3]]-Table24[[#This Row],[Column4]]</f>
        <v>6377.7774862572205</v>
      </c>
    </row>
    <row r="15" spans="1:6" x14ac:dyDescent="0.35">
      <c r="A15" s="1"/>
      <c r="B15" s="2">
        <v>6</v>
      </c>
      <c r="C15" s="11">
        <f t="shared" si="0"/>
        <v>21522.549949563378</v>
      </c>
      <c r="D15" s="11">
        <f>PMT(C3,C4,-C2,0)</f>
        <v>8051.7971324064565</v>
      </c>
      <c r="E15" s="8">
        <f>Table24[[#This Row],[Column2]]*C3</f>
        <v>1291.3529969738026</v>
      </c>
      <c r="F15" s="12">
        <f>Table24[[#This Row],[Column3]]-Table24[[#This Row],[Column4]]</f>
        <v>6760.4441354326536</v>
      </c>
    </row>
    <row r="16" spans="1:6" x14ac:dyDescent="0.35">
      <c r="A16" s="1"/>
      <c r="B16" s="2">
        <v>7</v>
      </c>
      <c r="C16" s="11">
        <f t="shared" si="0"/>
        <v>14762.105814130724</v>
      </c>
      <c r="D16" s="11">
        <f>PMT(C3,C4,-C2,0)</f>
        <v>8051.7971324064565</v>
      </c>
      <c r="E16" s="13">
        <f>Table24[[#This Row],[Column2]]*C3</f>
        <v>885.72634884784338</v>
      </c>
      <c r="F16" s="12">
        <f>Table24[[#This Row],[Column3]]-Table24[[#This Row],[Column4]]</f>
        <v>7166.0707835586127</v>
      </c>
    </row>
    <row r="17" spans="1:6" x14ac:dyDescent="0.35">
      <c r="A17" s="1"/>
      <c r="B17" s="2">
        <v>8</v>
      </c>
      <c r="C17" s="11">
        <f t="shared" si="0"/>
        <v>7596.0350305721113</v>
      </c>
      <c r="D17" s="11">
        <f>PMT(C3,C4,-C2,0)</f>
        <v>8051.7971324064565</v>
      </c>
      <c r="E17" s="13">
        <f>Table24[[#This Row],[Column2]]*C3</f>
        <v>455.76210183432664</v>
      </c>
      <c r="F17" s="12">
        <f>Table24[[#This Row],[Column3]]-Table24[[#This Row],[Column4]]</f>
        <v>7596.0350305721295</v>
      </c>
    </row>
    <row r="18" spans="1:6" x14ac:dyDescent="0.35">
      <c r="A18" s="1"/>
      <c r="B18" s="2">
        <v>9</v>
      </c>
      <c r="C18" s="11">
        <f t="shared" si="0"/>
        <v>-1.8189894035458565E-11</v>
      </c>
      <c r="D18" s="11">
        <f>PMT(C3,C4,-C2,0)</f>
        <v>8051.7971324064565</v>
      </c>
      <c r="E18" s="13">
        <f>Table24[[#This Row],[Column2]]*C3</f>
        <v>-1.0913936421275138E-12</v>
      </c>
      <c r="F18" s="12">
        <f>Table24[[#This Row],[Column3]]-Table24[[#This Row],[Column4]]</f>
        <v>8051.7971324064574</v>
      </c>
    </row>
    <row r="19" spans="1:6" x14ac:dyDescent="0.35">
      <c r="A19" s="1"/>
      <c r="B19" s="2">
        <v>10</v>
      </c>
      <c r="C19" s="11">
        <f t="shared" si="0"/>
        <v>-8051.7971324064756</v>
      </c>
      <c r="D19" s="11">
        <f>PMT(C3,C4,-C2,0)</f>
        <v>8051.7971324064565</v>
      </c>
      <c r="E19" s="13">
        <f>Table24[[#This Row],[Column2]]*C3</f>
        <v>-483.10782794438853</v>
      </c>
      <c r="F19" s="12">
        <f>Table24[[#This Row],[Column3]]-Table24[[#This Row],[Column4]]</f>
        <v>8534.9049603508447</v>
      </c>
    </row>
    <row r="20" spans="1:6" x14ac:dyDescent="0.35">
      <c r="A20" s="1"/>
      <c r="B20" s="2">
        <v>11</v>
      </c>
      <c r="C20" s="11">
        <f t="shared" si="0"/>
        <v>-16586.702092757321</v>
      </c>
      <c r="D20" s="11">
        <f>PMT(C3,C4,-C2,0)</f>
        <v>8051.7971324064565</v>
      </c>
      <c r="E20" s="13">
        <f>Table24[[#This Row],[Column2]]*C3</f>
        <v>-995.20212556543925</v>
      </c>
      <c r="F20" s="12">
        <f>Table24[[#This Row],[Column3]]-Table24[[#This Row],[Column4]]</f>
        <v>9046.9992579718964</v>
      </c>
    </row>
    <row r="21" spans="1:6" x14ac:dyDescent="0.35">
      <c r="A21" s="1"/>
      <c r="B21" s="2">
        <v>12</v>
      </c>
      <c r="C21" s="11">
        <f t="shared" si="0"/>
        <v>-25633.701350729218</v>
      </c>
      <c r="D21" s="11">
        <f>PMT(C3,C4,-C2,0)</f>
        <v>8051.7971324064565</v>
      </c>
      <c r="E21" s="13">
        <f>Table24[[#This Row],[Column2]]*C3</f>
        <v>-1538.0220810437529</v>
      </c>
      <c r="F21" s="12">
        <f>Table24[[#This Row],[Column3]]-Table24[[#This Row],[Column4]]</f>
        <v>9589.8192134502096</v>
      </c>
    </row>
    <row r="22" spans="1:6" x14ac:dyDescent="0.35">
      <c r="A22" s="1"/>
      <c r="B22" s="2">
        <v>13</v>
      </c>
      <c r="C22" s="11">
        <f>C21-F21</f>
        <v>-35223.520564179431</v>
      </c>
      <c r="D22" s="11">
        <f>PMT(C3,C4,-C2,0)</f>
        <v>8051.7971324064565</v>
      </c>
      <c r="E22" s="13">
        <f>Table24[[#This Row],[Column2]]*C3</f>
        <v>-2113.4112338507657</v>
      </c>
      <c r="F22" s="12">
        <f>Table24[[#This Row],[Column3]]-Table24[[#This Row],[Column4]]</f>
        <v>10165.208366257222</v>
      </c>
    </row>
    <row r="23" spans="1:6" x14ac:dyDescent="0.35">
      <c r="A23" s="1"/>
      <c r="B23" s="2">
        <v>14</v>
      </c>
      <c r="C23" s="11">
        <f t="shared" si="0"/>
        <v>-45388.728930436657</v>
      </c>
      <c r="D23" s="30">
        <f>PMT(C3,C4,-C2,0)</f>
        <v>8051.7971324064565</v>
      </c>
      <c r="E23" s="13">
        <f>Table24[[#This Row],[Column2]]*C3</f>
        <v>-2723.3237358261995</v>
      </c>
      <c r="F23" s="12">
        <f>Table24[[#This Row],[Column3]]-Table24[[#This Row],[Column4]]</f>
        <v>10775.120868232656</v>
      </c>
    </row>
    <row r="24" spans="1:6" x14ac:dyDescent="0.35">
      <c r="A24" s="1"/>
      <c r="B24" s="2">
        <v>15</v>
      </c>
      <c r="C24" s="11">
        <f t="shared" si="0"/>
        <v>-56163.849798669311</v>
      </c>
      <c r="D24" s="11">
        <f>PMT(C3,C4,-C2,0)</f>
        <v>8051.7971324064565</v>
      </c>
      <c r="E24" s="13">
        <f>Table24[[#This Row],[Column2]]*C3</f>
        <v>-3369.8309879201583</v>
      </c>
      <c r="F24" s="12">
        <f>Table24[[#This Row],[Column3]]-Table24[[#This Row],[Column4]]</f>
        <v>11421.628120326615</v>
      </c>
    </row>
    <row r="25" spans="1:6" x14ac:dyDescent="0.35">
      <c r="A25" s="1"/>
      <c r="B25" s="2">
        <v>16</v>
      </c>
      <c r="C25" s="11">
        <f>C24-F24</f>
        <v>-67585.477918995923</v>
      </c>
      <c r="D25" s="11">
        <f>PMT(C3,C4,-C2,0)</f>
        <v>8051.7971324064565</v>
      </c>
      <c r="E25" s="13">
        <f>Table24[[#This Row],[Column2]]*C3</f>
        <v>-4055.1286751397552</v>
      </c>
      <c r="F25" s="12">
        <f>Table24[[#This Row],[Column3]]-Table24[[#This Row],[Column4]]</f>
        <v>12106.925807546211</v>
      </c>
    </row>
    <row r="26" spans="1:6" x14ac:dyDescent="0.35">
      <c r="A26" s="1"/>
      <c r="B26" s="2">
        <v>17</v>
      </c>
      <c r="C26" s="11">
        <f t="shared" si="0"/>
        <v>-79692.403726542136</v>
      </c>
      <c r="D26" s="11">
        <f>PMT(C3,C4,-C2,0)</f>
        <v>8051.7971324064565</v>
      </c>
      <c r="E26" s="13">
        <f>Table24[[#This Row],[Column2]]*C3</f>
        <v>-4781.5442235925284</v>
      </c>
      <c r="F26" s="12">
        <f>Table24[[#This Row],[Column3]]-Table24[[#This Row],[Column4]]</f>
        <v>12833.341355998986</v>
      </c>
    </row>
    <row r="27" spans="1:6" x14ac:dyDescent="0.35">
      <c r="A27" s="1"/>
      <c r="B27" s="2">
        <v>18</v>
      </c>
      <c r="C27" s="11">
        <f t="shared" ref="C27:C33" si="1">C26-F26</f>
        <v>-92525.745082541122</v>
      </c>
      <c r="D27" s="11">
        <f>PMT(C3,C4,-C2,0)</f>
        <v>8051.7971324064565</v>
      </c>
      <c r="E27" s="13">
        <f>Table24[[#This Row],[Column2]]*C3</f>
        <v>-5551.5447049524673</v>
      </c>
      <c r="F27" s="12">
        <f>Table24[[#This Row],[Column3]]-Table24[[#This Row],[Column4]]</f>
        <v>13603.341837358923</v>
      </c>
    </row>
    <row r="28" spans="1:6" x14ac:dyDescent="0.35">
      <c r="A28" s="1"/>
      <c r="B28" s="2">
        <v>19</v>
      </c>
      <c r="C28" s="11">
        <f>C27-F27</f>
        <v>-106129.08691990004</v>
      </c>
      <c r="D28" s="11">
        <f>PMT(C3,C4,-C2,0)</f>
        <v>8051.7971324064565</v>
      </c>
      <c r="E28" s="13">
        <f>Table24[[#This Row],[Column2]]*C3</f>
        <v>-6367.7452151940024</v>
      </c>
      <c r="F28" s="12">
        <f>Table24[[#This Row],[Column3]]-Table24[[#This Row],[Column4]]</f>
        <v>14419.542347600458</v>
      </c>
    </row>
    <row r="29" spans="1:6" x14ac:dyDescent="0.35">
      <c r="A29" s="1"/>
      <c r="B29" s="2">
        <v>20</v>
      </c>
      <c r="C29" s="11">
        <f t="shared" si="1"/>
        <v>-120548.62926750051</v>
      </c>
      <c r="D29" s="11">
        <f>PMT(C3,C4,-C2,0)</f>
        <v>8051.7971324064565</v>
      </c>
      <c r="E29" s="13">
        <f>Table24[[#This Row],[Column2]]*C3</f>
        <v>-7232.9177560500302</v>
      </c>
      <c r="F29" s="12">
        <f>Table24[[#This Row],[Column3]]-Table24[[#This Row],[Column4]]</f>
        <v>15284.714888456487</v>
      </c>
    </row>
    <row r="30" spans="1:6" x14ac:dyDescent="0.35">
      <c r="A30" s="1"/>
      <c r="B30" s="2">
        <v>21</v>
      </c>
      <c r="C30" s="11">
        <f t="shared" si="1"/>
        <v>-135833.34415595699</v>
      </c>
      <c r="D30" s="11">
        <f>PMT(C3,C4,-C2,0)</f>
        <v>8051.7971324064565</v>
      </c>
      <c r="E30" s="13">
        <f>Table24[[#This Row],[Column2]]*C3</f>
        <v>-8150.0006493574192</v>
      </c>
      <c r="F30" s="12">
        <f>Table24[[#This Row],[Column3]]-Table24[[#This Row],[Column4]]</f>
        <v>16201.797781763875</v>
      </c>
    </row>
    <row r="31" spans="1:6" x14ac:dyDescent="0.35">
      <c r="A31" s="1"/>
      <c r="B31" s="2">
        <v>22</v>
      </c>
      <c r="C31" s="11">
        <f t="shared" si="1"/>
        <v>-152035.14193772088</v>
      </c>
      <c r="D31" s="11">
        <f>PMT(C3,C4,-C2,0)</f>
        <v>8051.7971324064565</v>
      </c>
      <c r="E31" s="13">
        <f>Table24[[#This Row],[Column2]]*C3</f>
        <v>-9122.1085162632517</v>
      </c>
      <c r="F31" s="12">
        <f>Table24[[#This Row],[Column3]]-Table24[[#This Row],[Column4]]</f>
        <v>17173.905648669708</v>
      </c>
    </row>
    <row r="32" spans="1:6" x14ac:dyDescent="0.35">
      <c r="A32" s="1"/>
      <c r="B32" s="2">
        <v>23</v>
      </c>
      <c r="C32" s="11">
        <f t="shared" si="1"/>
        <v>-169209.04758639057</v>
      </c>
      <c r="D32" s="11">
        <f>PMT(C3,C4,-C2,0)</f>
        <v>8051.7971324064565</v>
      </c>
      <c r="E32" s="13">
        <f>Table24[[#This Row],[Column2]]*C3</f>
        <v>-10152.542855183434</v>
      </c>
      <c r="F32" s="12">
        <f>Table24[[#This Row],[Column3]]-Table24[[#This Row],[Column4]]</f>
        <v>18204.33998758989</v>
      </c>
    </row>
    <row r="33" spans="1:6" x14ac:dyDescent="0.35">
      <c r="A33" s="1"/>
      <c r="B33" s="2">
        <v>24</v>
      </c>
      <c r="C33" s="11">
        <f t="shared" si="1"/>
        <v>-187413.38757398046</v>
      </c>
      <c r="D33" s="11">
        <f>PMT(C3,C4,-C2,0)</f>
        <v>8051.7971324064565</v>
      </c>
      <c r="E33" s="13">
        <f>Table24[[#This Row],[Column2]]*C3</f>
        <v>-11244.803254438828</v>
      </c>
      <c r="F33" s="12">
        <f>Table24[[#This Row],[Column3]]-Table24[[#This Row],[Column4]]</f>
        <v>19296.600386845283</v>
      </c>
    </row>
    <row r="34" spans="1:6" x14ac:dyDescent="0.35">
      <c r="A34" s="1"/>
      <c r="B34" s="2">
        <v>25</v>
      </c>
      <c r="C34" s="11">
        <f t="shared" ref="C34:C36" si="2">C33-F33</f>
        <v>-206709.98796082573</v>
      </c>
      <c r="D34" s="11">
        <f>PMT(C3,C4,-C2,0)</f>
        <v>8051.7971324064565</v>
      </c>
      <c r="E34" s="13">
        <f>Table24[[#This Row],[Column2]]*C3</f>
        <v>-12402.599277649544</v>
      </c>
      <c r="F34" s="12">
        <f>Table24[[#This Row],[Column3]]-Table24[[#This Row],[Column4]]</f>
        <v>20454.396410056001</v>
      </c>
    </row>
    <row r="35" spans="1:6" x14ac:dyDescent="0.35">
      <c r="A35" s="1"/>
      <c r="B35" s="2">
        <v>26</v>
      </c>
      <c r="C35" s="11">
        <f>C34-F34</f>
        <v>-227164.38437088174</v>
      </c>
      <c r="D35" s="11">
        <f>PMT(C3,C4,-C2,0)</f>
        <v>8051.7971324064565</v>
      </c>
      <c r="E35" s="13">
        <f>Table24[[#This Row],[Column2]]*C3</f>
        <v>-13629.863062252904</v>
      </c>
      <c r="F35" s="12">
        <f>Table24[[#This Row],[Column3]]-Table24[[#This Row],[Column4]]</f>
        <v>21681.660194659358</v>
      </c>
    </row>
    <row r="36" spans="1:6" x14ac:dyDescent="0.35">
      <c r="A36" s="1"/>
      <c r="B36" s="2">
        <v>27</v>
      </c>
      <c r="C36" s="11">
        <f t="shared" si="2"/>
        <v>-248846.04456554109</v>
      </c>
      <c r="D36" s="11">
        <f>PMT(C3,C4,-C2,0)</f>
        <v>8051.7971324064565</v>
      </c>
      <c r="E36" s="13">
        <f>Table24[[#This Row],[Column2]]*C3</f>
        <v>-14930.762673932464</v>
      </c>
      <c r="F36" s="12">
        <f>Table24[[#This Row],[Column3]]-Table24[[#This Row],[Column4]]</f>
        <v>22982.559806338919</v>
      </c>
    </row>
    <row r="37" spans="1:6" x14ac:dyDescent="0.35">
      <c r="A37" s="1"/>
      <c r="B37" s="2">
        <v>28</v>
      </c>
      <c r="C37" s="11">
        <f>C36-F36</f>
        <v>-271828.60437188001</v>
      </c>
      <c r="D37" s="11">
        <f>PMT(C3,C4,-C2,0)</f>
        <v>8051.7971324064565</v>
      </c>
      <c r="E37" s="13">
        <f>Table24[[#This Row],[Column2]]*C3</f>
        <v>-16309.716262312801</v>
      </c>
      <c r="F37" s="12">
        <f>Table24[[#This Row],[Column3]]-Table24[[#This Row],[Column4]]</f>
        <v>24361.513394719259</v>
      </c>
    </row>
    <row r="38" spans="1:6" x14ac:dyDescent="0.35">
      <c r="A38" s="1"/>
      <c r="B38" s="2">
        <v>29</v>
      </c>
      <c r="C38" s="11">
        <f>C37-F37</f>
        <v>-296190.11776659929</v>
      </c>
      <c r="D38" s="11">
        <f>PMT(C3,C4,-C2,0)</f>
        <v>8051.7971324064565</v>
      </c>
      <c r="E38" s="13">
        <f>Table24[[#This Row],[Column2]]*C3</f>
        <v>-17771.407065995958</v>
      </c>
      <c r="F38" s="12">
        <f>Table24[[#This Row],[Column3]]-Table24[[#This Row],[Column4]]</f>
        <v>25823.204198402414</v>
      </c>
    </row>
    <row r="39" spans="1:6" x14ac:dyDescent="0.35">
      <c r="A39" s="1"/>
      <c r="B39" s="2">
        <v>30</v>
      </c>
      <c r="C39" s="11">
        <f>C38-F38</f>
        <v>-322013.3219650017</v>
      </c>
      <c r="D39" s="11">
        <f>PMT(C3,C4,-C2,0)</f>
        <v>8051.7971324064565</v>
      </c>
      <c r="E39" s="13">
        <f>Table24[[#This Row],[Column2]]*C3</f>
        <v>-19320.799317900102</v>
      </c>
      <c r="F39" s="12">
        <f>Table24[[#This Row],[Column3]]-Table24[[#This Row],[Column4]]</f>
        <v>27372.596450306559</v>
      </c>
    </row>
  </sheetData>
  <sheetProtection algorithmName="SHA-512" hashValue="F4Nr4JDfRw1nRXrTBYiTxxtVoa6tw51INuSbqBjH06GfhrOVkiTmFFVoeSMM2FFNIVRXLv4zrOawDBDsnpWzxg==" saltValue="G9yh/YDuEM8s9QAq6yDZjA==" spinCount="100000" sheet="1" objects="1" scenarios="1"/>
  <protectedRanges>
    <protectedRange sqref="C2:C4" name="Yearly Calculator Inputs"/>
  </protectedRange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11AA4A0E136449B6088AD420451D68" ma:contentTypeVersion="15" ma:contentTypeDescription="Create a new document." ma:contentTypeScope="" ma:versionID="b5a3dbf893bee455eff69c525d2f7161">
  <xsd:schema xmlns:xsd="http://www.w3.org/2001/XMLSchema" xmlns:xs="http://www.w3.org/2001/XMLSchema" xmlns:p="http://schemas.microsoft.com/office/2006/metadata/properties" xmlns:ns2="c845448f-79d1-45e6-b9c0-b434c6999cd4" xmlns:ns3="64b17be4-04bd-40a0-86ff-97dc6804078d" targetNamespace="http://schemas.microsoft.com/office/2006/metadata/properties" ma:root="true" ma:fieldsID="7397f78ad1c0d11a1ca2e670334cbbe2" ns2:_="" ns3:_="">
    <xsd:import namespace="c845448f-79d1-45e6-b9c0-b434c6999cd4"/>
    <xsd:import namespace="64b17be4-04bd-40a0-86ff-97dc6804078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45448f-79d1-45e6-b9c0-b434c6999c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d68d1a-ea82-452c-bf2f-d734c326d180"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b17be4-04bd-40a0-86ff-97dc6804078d"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809ac0b9-55ce-4d70-b388-2c5310e9a067}" ma:internalName="TaxCatchAll" ma:showField="CatchAllData" ma:web="64b17be4-04bd-40a0-86ff-97dc6804078d">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845448f-79d1-45e6-b9c0-b434c6999cd4">
      <Terms xmlns="http://schemas.microsoft.com/office/infopath/2007/PartnerControls"/>
    </lcf76f155ced4ddcb4097134ff3c332f>
    <TaxCatchAll xmlns="64b17be4-04bd-40a0-86ff-97dc680407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B814BD-84F1-4824-980A-25AB480B4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45448f-79d1-45e6-b9c0-b434c6999cd4"/>
    <ds:schemaRef ds:uri="64b17be4-04bd-40a0-86ff-97dc680407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8DC75E-ECF3-40D2-970A-09D1BF76815E}">
  <ds:schemaRefs>
    <ds:schemaRef ds:uri="c845448f-79d1-45e6-b9c0-b434c6999cd4"/>
    <ds:schemaRef ds:uri="64b17be4-04bd-40a0-86ff-97dc6804078d"/>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4F90F45-A254-4C05-AF4B-E4C82AAA58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Monthly Calculator</vt:lpstr>
      <vt:lpstr>Yearly Calculator</vt:lpstr>
    </vt:vector>
  </TitlesOfParts>
  <Manager/>
  <Company>ASHP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Tobi Richardson</dc:creator>
  <cp:keywords/>
  <dc:description/>
  <cp:lastModifiedBy>Susan Parras</cp:lastModifiedBy>
  <cp:revision/>
  <dcterms:created xsi:type="dcterms:W3CDTF">2023-11-20T17:38:14Z</dcterms:created>
  <dcterms:modified xsi:type="dcterms:W3CDTF">2024-04-10T14:12:50Z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0x0101006E11AA4A0E136449B6088AD420451D68</vt:lpwstr>
  </property>
  <property fmtid="{D5CDD505-2E9C-101B-9397-08002B2CF9AE}" pid="3" name="MediaServiceImageTags">
    <vt:lpwstr/>
  </property>
</Properties>
</file>