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olinem\Desktop\COVID-19 RC Updates\"/>
    </mc:Choice>
  </mc:AlternateContent>
  <bookViews>
    <workbookView xWindow="0" yWindow="0" windowWidth="21570" windowHeight="8055"/>
  </bookViews>
  <sheets>
    <sheet name="Disclaimer" sheetId="3" r:id="rId1"/>
    <sheet name="4-10-20" sheetId="2" r:id="rId2"/>
  </sheets>
  <definedNames>
    <definedName name="_xlnm.Print_Titles" localSheetId="1">'4-10-20'!$1:$1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 l="1"/>
  <c r="I25" i="2" l="1"/>
  <c r="I24" i="2"/>
  <c r="J24" i="2" s="1"/>
  <c r="J25" i="2" l="1"/>
  <c r="L25" i="2" s="1"/>
  <c r="M25" i="2" s="1"/>
  <c r="L24" i="2"/>
  <c r="M24" i="2" s="1"/>
  <c r="I16" i="2" l="1"/>
  <c r="J16" i="2" l="1"/>
  <c r="L16" i="2" s="1"/>
  <c r="M16" i="2" s="1"/>
  <c r="I20" i="2"/>
  <c r="J20" i="2" s="1"/>
  <c r="I19" i="2"/>
  <c r="J19" i="2" s="1"/>
  <c r="L20" i="2" l="1"/>
  <c r="M20" i="2" s="1"/>
  <c r="L19" i="2"/>
  <c r="M19" i="2" s="1"/>
  <c r="I18" i="2"/>
  <c r="J18" i="2" s="1"/>
  <c r="I17" i="2"/>
  <c r="I22" i="2"/>
  <c r="J22" i="2" s="1"/>
  <c r="I14" i="2"/>
  <c r="J14" i="2" s="1"/>
  <c r="J17" i="2" l="1"/>
  <c r="L17" i="2" s="1"/>
  <c r="M17" i="2" s="1"/>
  <c r="L22" i="2"/>
  <c r="M22" i="2" s="1"/>
  <c r="L14" i="2"/>
  <c r="M14" i="2" s="1"/>
  <c r="I7" i="2"/>
  <c r="J7" i="2" s="1"/>
  <c r="I8" i="2"/>
  <c r="J8" i="2" s="1"/>
  <c r="L7" i="2" l="1"/>
  <c r="M7" i="2" s="1"/>
  <c r="L8" i="2"/>
  <c r="I27" i="2"/>
  <c r="J27" i="2" s="1"/>
  <c r="I2" i="2"/>
  <c r="J2" i="2" s="1"/>
  <c r="I26" i="2"/>
  <c r="J26" i="2" s="1"/>
  <c r="L26" i="2" l="1"/>
  <c r="M26" i="2" s="1"/>
  <c r="L2" i="2"/>
  <c r="M2" i="2" s="1"/>
  <c r="L27" i="2"/>
  <c r="M27" i="2" s="1"/>
  <c r="I23" i="2"/>
  <c r="J23" i="2" s="1"/>
  <c r="I21" i="2"/>
  <c r="L18" i="2"/>
  <c r="M18" i="2" s="1"/>
  <c r="I15" i="2"/>
  <c r="J15" i="2" s="1"/>
  <c r="L13" i="2"/>
  <c r="M13" i="2" s="1"/>
  <c r="I12" i="2"/>
  <c r="I11" i="2"/>
  <c r="I10" i="2"/>
  <c r="I9" i="2"/>
  <c r="J9" i="2" s="1"/>
  <c r="I6" i="2"/>
  <c r="I5" i="2"/>
  <c r="I4" i="2"/>
  <c r="J4" i="2" s="1"/>
  <c r="I3" i="2"/>
  <c r="J3" i="2" s="1"/>
  <c r="J11" i="2" l="1"/>
  <c r="L11" i="2" s="1"/>
  <c r="M11" i="2" s="1"/>
  <c r="J10" i="2"/>
  <c r="L10" i="2" s="1"/>
  <c r="M10" i="2" s="1"/>
  <c r="J5" i="2"/>
  <c r="L5" i="2" s="1"/>
  <c r="M5" i="2" s="1"/>
  <c r="J6" i="2"/>
  <c r="L6" i="2" s="1"/>
  <c r="M6" i="2" s="1"/>
  <c r="J12" i="2"/>
  <c r="L12" i="2" s="1"/>
  <c r="M12" i="2" s="1"/>
  <c r="J21" i="2"/>
  <c r="L21" i="2" s="1"/>
  <c r="M21" i="2" s="1"/>
  <c r="L23" i="2"/>
  <c r="M23" i="2" s="1"/>
  <c r="L9" i="2"/>
  <c r="M9" i="2" s="1"/>
  <c r="L15" i="2"/>
  <c r="M15" i="2" s="1"/>
  <c r="L4" i="2"/>
  <c r="M4" i="2" s="1"/>
  <c r="L3" i="2"/>
  <c r="M3" i="2" s="1"/>
  <c r="M8" i="2"/>
</calcChain>
</file>

<file path=xl/sharedStrings.xml><?xml version="1.0" encoding="utf-8"?>
<sst xmlns="http://schemas.openxmlformats.org/spreadsheetml/2006/main" count="138" uniqueCount="80">
  <si>
    <t>Solution</t>
  </si>
  <si>
    <t>Dosing Range</t>
  </si>
  <si>
    <t>50 mg/50 mL</t>
  </si>
  <si>
    <t xml:space="preserve">Ativan (lorazepam)  </t>
  </si>
  <si>
    <t>1 – 15 mg/hr</t>
  </si>
  <si>
    <t>Undiluted</t>
  </si>
  <si>
    <t>0.5 – 2 mg/hr</t>
  </si>
  <si>
    <t>Diprivan 50 mL (propofol)</t>
  </si>
  <si>
    <t>500 mg/50 mL (glass)</t>
  </si>
  <si>
    <t>Premixed</t>
  </si>
  <si>
    <t>5 – 50 mcg/kg/min</t>
  </si>
  <si>
    <t>Diprivan 100 mL (propofol)</t>
  </si>
  <si>
    <t>1000 mg/100 mL (glass)</t>
  </si>
  <si>
    <t>500 mg/250 mL</t>
  </si>
  <si>
    <t>Epinephrine</t>
  </si>
  <si>
    <t>4 mg/250 mL</t>
  </si>
  <si>
    <t>1 – 10 mcg/min</t>
  </si>
  <si>
    <t>25 – 200 mcg/hr</t>
  </si>
  <si>
    <t>Fentanyl #2 Concentrated</t>
  </si>
  <si>
    <t>NS</t>
  </si>
  <si>
    <t xml:space="preserve">NS </t>
  </si>
  <si>
    <t>2 – 200 mcg/min</t>
  </si>
  <si>
    <t>Levophed Concentrated (norepinephrine)</t>
  </si>
  <si>
    <t xml:space="preserve">32 mg/250 mL </t>
  </si>
  <si>
    <t xml:space="preserve">1 – 20 mg/hr  </t>
  </si>
  <si>
    <t>5 – 180 mcg/min</t>
  </si>
  <si>
    <t xml:space="preserve">40 mg/250 mL </t>
  </si>
  <si>
    <t>0.5 – 10 mcg/kg/min</t>
  </si>
  <si>
    <t>Nimbex Concentrated (cisatracurium)</t>
  </si>
  <si>
    <t>200 mg/100 mL</t>
  </si>
  <si>
    <t>Pitressin (vasopressin)</t>
  </si>
  <si>
    <t>20 units/250 mL</t>
  </si>
  <si>
    <t>0.03 units/min</t>
  </si>
  <si>
    <t>Precedex (dexmedetomidine)</t>
  </si>
  <si>
    <t>200  mcg/50 mL premix</t>
  </si>
  <si>
    <t>0.2 – 0.7 mcg/kg/hr</t>
  </si>
  <si>
    <t>0.5 – 15 mg/hr</t>
  </si>
  <si>
    <t>1 – 16 mcg/kg/min</t>
  </si>
  <si>
    <t>High Risk High Alert (HRHA) Medications in RED</t>
  </si>
  <si>
    <r>
      <t>D</t>
    </r>
    <r>
      <rPr>
        <vertAlign val="subscript"/>
        <sz val="12"/>
        <color theme="1"/>
        <rFont val="Calibri"/>
        <family val="2"/>
      </rPr>
      <t>5</t>
    </r>
    <r>
      <rPr>
        <sz val="12"/>
        <color theme="1"/>
        <rFont val="Calibri"/>
        <family val="2"/>
      </rPr>
      <t xml:space="preserve">W or </t>
    </r>
    <r>
      <rPr>
        <b/>
        <sz val="12"/>
        <color theme="1"/>
        <rFont val="Calibri"/>
        <family val="2"/>
      </rPr>
      <t>NS</t>
    </r>
  </si>
  <si>
    <r>
      <t>D</t>
    </r>
    <r>
      <rPr>
        <vertAlign val="subscript"/>
        <sz val="12"/>
        <color theme="1"/>
        <rFont val="Calibri"/>
        <family val="2"/>
      </rPr>
      <t>5</t>
    </r>
    <r>
      <rPr>
        <sz val="12"/>
        <color theme="1"/>
        <rFont val="Calibri"/>
        <family val="2"/>
      </rPr>
      <t>W</t>
    </r>
    <r>
      <rPr>
        <b/>
        <sz val="12"/>
        <color theme="1"/>
        <rFont val="Calibri"/>
        <family val="2"/>
      </rPr>
      <t xml:space="preserve"> </t>
    </r>
    <r>
      <rPr>
        <sz val="12"/>
        <color theme="1"/>
        <rFont val="Calibri"/>
        <family val="2"/>
      </rPr>
      <t xml:space="preserve">or </t>
    </r>
    <r>
      <rPr>
        <b/>
        <sz val="12"/>
        <color theme="1"/>
        <rFont val="Calibri"/>
        <family val="2"/>
      </rPr>
      <t>NS</t>
    </r>
  </si>
  <si>
    <r>
      <t>NS</t>
    </r>
    <r>
      <rPr>
        <sz val="12"/>
        <color theme="1"/>
        <rFont val="Calibri"/>
        <family val="2"/>
      </rPr>
      <t xml:space="preserve"> Premixed</t>
    </r>
  </si>
  <si>
    <r>
      <t xml:space="preserve">Dilaudid (hydromorphone)  </t>
    </r>
    <r>
      <rPr>
        <b/>
        <sz val="12"/>
        <color rgb="FFFF0000"/>
        <rFont val="Calibri"/>
        <family val="2"/>
      </rPr>
      <t xml:space="preserve"> </t>
    </r>
  </si>
  <si>
    <r>
      <t>D</t>
    </r>
    <r>
      <rPr>
        <b/>
        <vertAlign val="subscript"/>
        <sz val="12"/>
        <color theme="1"/>
        <rFont val="Calibri"/>
        <family val="2"/>
      </rPr>
      <t>5</t>
    </r>
    <r>
      <rPr>
        <b/>
        <sz val="12"/>
        <color theme="1"/>
        <rFont val="Calibri"/>
        <family val="2"/>
      </rPr>
      <t xml:space="preserve">W </t>
    </r>
    <r>
      <rPr>
        <sz val="12"/>
        <color theme="1"/>
        <rFont val="Calibri"/>
        <family val="2"/>
      </rPr>
      <t>or NS</t>
    </r>
  </si>
  <si>
    <r>
      <t>NS</t>
    </r>
    <r>
      <rPr>
        <sz val="12"/>
        <color theme="1"/>
        <rFont val="Calibri"/>
        <family val="2"/>
      </rPr>
      <t xml:space="preserve"> </t>
    </r>
  </si>
  <si>
    <r>
      <t>D</t>
    </r>
    <r>
      <rPr>
        <b/>
        <vertAlign val="subscript"/>
        <sz val="12"/>
        <color theme="1"/>
        <rFont val="Calibri"/>
        <family val="2"/>
      </rPr>
      <t>5</t>
    </r>
    <r>
      <rPr>
        <b/>
        <sz val="12"/>
        <color theme="1"/>
        <rFont val="Calibri"/>
        <family val="2"/>
      </rPr>
      <t>W (only)</t>
    </r>
  </si>
  <si>
    <r>
      <t>D</t>
    </r>
    <r>
      <rPr>
        <vertAlign val="subscript"/>
        <sz val="12"/>
        <color theme="1"/>
        <rFont val="Calibri"/>
        <family val="2"/>
      </rPr>
      <t>5</t>
    </r>
    <r>
      <rPr>
        <sz val="12"/>
        <color theme="1"/>
        <rFont val="Calibri"/>
        <family val="2"/>
      </rPr>
      <t>W or NS</t>
    </r>
  </si>
  <si>
    <r>
      <t xml:space="preserve">Morphine </t>
    </r>
    <r>
      <rPr>
        <b/>
        <sz val="12"/>
        <color rgb="FFFF0000"/>
        <rFont val="Calibri"/>
        <family val="2"/>
      </rPr>
      <t xml:space="preserve"> </t>
    </r>
  </si>
  <si>
    <r>
      <t xml:space="preserve">Neosynephrine Concentrated (phenylephrine)  </t>
    </r>
    <r>
      <rPr>
        <b/>
        <sz val="12"/>
        <color rgb="FFFF0000"/>
        <rFont val="Calibri"/>
        <family val="2"/>
      </rPr>
      <t xml:space="preserve"> </t>
    </r>
  </si>
  <si>
    <r>
      <t>D</t>
    </r>
    <r>
      <rPr>
        <vertAlign val="subscript"/>
        <sz val="12"/>
        <color rgb="FF000000"/>
        <rFont val="Calibri"/>
        <family val="2"/>
      </rPr>
      <t>5</t>
    </r>
    <r>
      <rPr>
        <sz val="12"/>
        <color rgb="FF000000"/>
        <rFont val="Calibri"/>
        <family val="2"/>
      </rPr>
      <t xml:space="preserve">W or </t>
    </r>
    <r>
      <rPr>
        <b/>
        <sz val="12"/>
        <color rgb="FF000000"/>
        <rFont val="Calibri"/>
        <family val="2"/>
      </rPr>
      <t>NS</t>
    </r>
  </si>
  <si>
    <r>
      <t xml:space="preserve">Versed (midazolam) </t>
    </r>
    <r>
      <rPr>
        <b/>
        <sz val="12"/>
        <color theme="1"/>
        <rFont val="Calibri"/>
        <family val="2"/>
      </rPr>
      <t xml:space="preserve"> </t>
    </r>
  </si>
  <si>
    <t>Quantity on Hand</t>
  </si>
  <si>
    <t>Avg Dose</t>
  </si>
  <si>
    <t>Avg Dose / Day (units)</t>
  </si>
  <si>
    <t>Days Tx on Hand</t>
  </si>
  <si>
    <t>Diprivan 20 mL (propofol)</t>
  </si>
  <si>
    <t>200 mg/20 mL (glass)</t>
  </si>
  <si>
    <t>1 – 3 mcg/kg/min</t>
  </si>
  <si>
    <r>
      <t xml:space="preserve">Vecuronium** </t>
    </r>
    <r>
      <rPr>
        <i/>
        <sz val="12"/>
        <rFont val="Calibri"/>
        <family val="2"/>
      </rPr>
      <t xml:space="preserve">use ONLY if no other NMB available </t>
    </r>
  </si>
  <si>
    <r>
      <t xml:space="preserve">Zemuron (rocuronium)** </t>
    </r>
    <r>
      <rPr>
        <i/>
        <sz val="12"/>
        <color rgb="FF000000"/>
        <rFont val="Calibri"/>
        <family val="2"/>
      </rPr>
      <t>use only when Nimbex unavailable</t>
    </r>
  </si>
  <si>
    <t xml:space="preserve">100 mg/100 mL </t>
  </si>
  <si>
    <t xml:space="preserve">50 mg/100 mL </t>
  </si>
  <si>
    <t xml:space="preserve">2000 mcg/100 mL </t>
  </si>
  <si>
    <t>Medication:                                  Brand (generic)</t>
  </si>
  <si>
    <t>Concentration</t>
  </si>
  <si>
    <t># Vials/ Day</t>
  </si>
  <si>
    <t>Total # Vials / Day</t>
  </si>
  <si>
    <t>Columns in yellow:  Change these to see how it impacts Days Tx on Hand</t>
  </si>
  <si>
    <t>Ketamine</t>
  </si>
  <si>
    <t xml:space="preserve">200 mg/100 mL </t>
  </si>
  <si>
    <t>5 – 20 mcg/kg/min</t>
  </si>
  <si>
    <t>4 – 15 mcg/kg/min</t>
  </si>
  <si>
    <r>
      <t xml:space="preserve">Tracrium (atracurium)** </t>
    </r>
    <r>
      <rPr>
        <i/>
        <sz val="12"/>
        <rFont val="Calibri"/>
        <family val="2"/>
      </rPr>
      <t xml:space="preserve">use ONLY if no other NMB available </t>
    </r>
  </si>
  <si>
    <t># Patients on ventilator</t>
  </si>
  <si>
    <t>Units</t>
  </si>
  <si>
    <t>mg</t>
  </si>
  <si>
    <t>mcg</t>
  </si>
  <si>
    <t>units</t>
  </si>
  <si>
    <t>Vial        (mg, mcg)</t>
  </si>
  <si>
    <t>The estimator tools provided on the ASHP COVID-19 Resource Center or to the Connect Community are subject to the professional judgment and interpretation of the practitioner. ASHP provides the information included in these estimator tools to help practitioners better understand current approaches related to COVID-19 treatment. Any reader of this information is advised that ASHP is not responsible for the accuracy or currency of the information, for any errors or omissions, and/or for any consequences arising from the use of the information contained in the estimator tools. Any reader is cautioned that ASHP makes no representation, guarantee, or warranty, express or implied, as to the accuracy and appropriateness of the information contained in the estimator tools and will bear no responsibility or liability for the results or consequences of their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</si>
</sst>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b/>
      <sz val="12"/>
      <color rgb="FFFFFFFF"/>
      <name val="Calibri"/>
      <family val="2"/>
    </font>
    <font>
      <sz val="12"/>
      <color theme="1"/>
      <name val="Calibri"/>
      <family val="2"/>
      <scheme val="minor"/>
    </font>
    <font>
      <sz val="12"/>
      <color theme="1"/>
      <name val="Calibri"/>
      <family val="2"/>
    </font>
    <font>
      <b/>
      <sz val="12"/>
      <color theme="1"/>
      <name val="Calibri"/>
      <family val="2"/>
    </font>
    <font>
      <vertAlign val="subscript"/>
      <sz val="12"/>
      <color theme="1"/>
      <name val="Calibri"/>
      <family val="2"/>
    </font>
    <font>
      <b/>
      <sz val="12"/>
      <color rgb="FFC00000"/>
      <name val="Calibri"/>
      <family val="2"/>
    </font>
    <font>
      <b/>
      <sz val="12"/>
      <color rgb="FFFF0000"/>
      <name val="Calibri"/>
      <family val="2"/>
    </font>
    <font>
      <b/>
      <vertAlign val="subscript"/>
      <sz val="12"/>
      <color theme="1"/>
      <name val="Calibri"/>
      <family val="2"/>
    </font>
    <font>
      <sz val="12"/>
      <color rgb="FF000000"/>
      <name val="Calibri"/>
      <family val="2"/>
    </font>
    <font>
      <b/>
      <sz val="12"/>
      <color rgb="FF000000"/>
      <name val="Calibri"/>
      <family val="2"/>
    </font>
    <font>
      <vertAlign val="subscript"/>
      <sz val="12"/>
      <color rgb="FF000000"/>
      <name val="Calibri"/>
      <family val="2"/>
    </font>
    <font>
      <i/>
      <sz val="12"/>
      <color rgb="FF000000"/>
      <name val="Calibri"/>
      <family val="2"/>
    </font>
    <font>
      <b/>
      <i/>
      <sz val="12"/>
      <color rgb="FFC00000"/>
      <name val="Calibri"/>
      <family val="2"/>
    </font>
    <font>
      <sz val="11"/>
      <color rgb="FF9C6500"/>
      <name val="Calibri"/>
      <family val="2"/>
      <scheme val="minor"/>
    </font>
    <font>
      <sz val="12"/>
      <name val="Calibri"/>
      <family val="2"/>
    </font>
    <font>
      <i/>
      <sz val="12"/>
      <name val="Calibri"/>
      <family val="2"/>
    </font>
    <font>
      <sz val="12"/>
      <color rgb="FF9C6500"/>
      <name val="Calibri"/>
      <family val="2"/>
      <scheme val="minor"/>
    </font>
    <font>
      <sz val="12"/>
      <color rgb="FFFF0000"/>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rgb="FFFFEB9C"/>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s>
  <cellStyleXfs count="2">
    <xf numFmtId="0" fontId="0" fillId="0" borderId="0"/>
    <xf numFmtId="0" fontId="14" fillId="3" borderId="0" applyNumberFormat="0" applyBorder="0" applyAlignment="0" applyProtection="0"/>
  </cellStyleXfs>
  <cellXfs count="115">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1" fontId="2" fillId="0" borderId="0" xfId="0" applyNumberFormat="1" applyFont="1" applyAlignment="1" applyProtection="1">
      <alignment horizontal="left"/>
      <protection locked="0"/>
    </xf>
    <xf numFmtId="1" fontId="2" fillId="0" borderId="0" xfId="0" applyNumberFormat="1" applyFont="1" applyProtection="1">
      <protection locked="0"/>
    </xf>
    <xf numFmtId="0" fontId="3" fillId="5" borderId="1" xfId="0" applyFont="1" applyFill="1" applyBorder="1" applyAlignment="1" applyProtection="1">
      <alignment vertical="center" wrapText="1"/>
      <protection locked="0"/>
    </xf>
    <xf numFmtId="0" fontId="3" fillId="8" borderId="1" xfId="0" applyFont="1" applyFill="1" applyBorder="1" applyAlignment="1" applyProtection="1">
      <alignment horizontal="center" vertical="center" wrapText="1"/>
      <protection locked="0"/>
    </xf>
    <xf numFmtId="1" fontId="3" fillId="8" borderId="1"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vertical="center" wrapText="1"/>
      <protection locked="0"/>
    </xf>
    <xf numFmtId="0" fontId="4" fillId="6" borderId="1"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15" fillId="8"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vertical="center" wrapText="1"/>
      <protection locked="0"/>
    </xf>
    <xf numFmtId="0" fontId="4" fillId="7" borderId="2" xfId="0" applyFont="1" applyFill="1" applyBorder="1" applyAlignment="1" applyProtection="1">
      <alignment vertical="center" wrapText="1"/>
      <protection locked="0"/>
    </xf>
    <xf numFmtId="0" fontId="3" fillId="8" borderId="2" xfId="0" applyFont="1" applyFill="1" applyBorder="1" applyAlignment="1" applyProtection="1">
      <alignment horizontal="center" vertical="center" wrapText="1"/>
      <protection locked="0"/>
    </xf>
    <xf numFmtId="1" fontId="3" fillId="8" borderId="2" xfId="0" applyNumberFormat="1" applyFont="1" applyFill="1" applyBorder="1" applyAlignment="1" applyProtection="1">
      <alignment horizontal="center" vertical="center" wrapText="1"/>
      <protection locked="0"/>
    </xf>
    <xf numFmtId="0" fontId="3" fillId="7" borderId="5" xfId="0" applyFont="1" applyFill="1" applyBorder="1" applyAlignment="1" applyProtection="1">
      <alignment vertical="center" wrapText="1"/>
      <protection locked="0"/>
    </xf>
    <xf numFmtId="0" fontId="4" fillId="7" borderId="5" xfId="0" applyFont="1" applyFill="1" applyBorder="1" applyAlignment="1" applyProtection="1">
      <alignment vertical="center" wrapText="1"/>
      <protection locked="0"/>
    </xf>
    <xf numFmtId="0" fontId="3" fillId="8" borderId="5" xfId="0" applyFont="1" applyFill="1" applyBorder="1" applyAlignment="1" applyProtection="1">
      <alignment horizontal="center" vertical="center" wrapText="1"/>
      <protection locked="0"/>
    </xf>
    <xf numFmtId="1" fontId="3" fillId="8" borderId="5" xfId="0" applyNumberFormat="1"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3" fillId="4" borderId="2"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0" fontId="3" fillId="4" borderId="5" xfId="0"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5" fillId="8" borderId="2"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vertical="center" wrapText="1"/>
      <protection hidden="1"/>
    </xf>
    <xf numFmtId="1" fontId="3" fillId="7" borderId="2" xfId="0" applyNumberFormat="1" applyFont="1" applyFill="1" applyBorder="1" applyAlignment="1" applyProtection="1">
      <alignment horizontal="center" vertical="center" wrapText="1"/>
      <protection hidden="1"/>
    </xf>
    <xf numFmtId="1" fontId="3" fillId="7" borderId="5" xfId="0" applyNumberFormat="1" applyFont="1" applyFill="1" applyBorder="1" applyAlignment="1" applyProtection="1">
      <alignment horizontal="center" vertical="center" wrapText="1"/>
      <protection hidden="1"/>
    </xf>
    <xf numFmtId="1" fontId="3" fillId="7" borderId="1" xfId="0" applyNumberFormat="1" applyFont="1" applyFill="1" applyBorder="1" applyAlignment="1" applyProtection="1">
      <alignment horizontal="center" vertical="center" wrapText="1"/>
      <protection hidden="1"/>
    </xf>
    <xf numFmtId="1" fontId="3" fillId="4" borderId="1" xfId="0" applyNumberFormat="1" applyFont="1" applyFill="1" applyBorder="1" applyAlignment="1" applyProtection="1">
      <alignment horizontal="center" vertical="center" wrapText="1"/>
      <protection hidden="1"/>
    </xf>
    <xf numFmtId="1" fontId="3" fillId="4" borderId="5" xfId="0" applyNumberFormat="1" applyFont="1" applyFill="1" applyBorder="1" applyAlignment="1" applyProtection="1">
      <alignment horizontal="center" vertical="center" wrapText="1"/>
      <protection hidden="1"/>
    </xf>
    <xf numFmtId="1" fontId="3" fillId="4" borderId="2" xfId="0" applyNumberFormat="1" applyFont="1" applyFill="1" applyBorder="1" applyAlignment="1" applyProtection="1">
      <alignment horizontal="center" vertical="center" wrapText="1"/>
      <protection hidden="1"/>
    </xf>
    <xf numFmtId="0" fontId="3" fillId="5"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15"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1" fillId="2" borderId="10" xfId="0" applyFont="1" applyFill="1" applyBorder="1" applyAlignment="1" applyProtection="1">
      <alignment vertical="center" wrapText="1"/>
      <protection locked="0"/>
    </xf>
    <xf numFmtId="0" fontId="1" fillId="2" borderId="9" xfId="0" applyFont="1" applyFill="1" applyBorder="1" applyAlignment="1" applyProtection="1">
      <alignment horizontal="left" vertical="center" wrapText="1"/>
      <protection locked="0"/>
    </xf>
    <xf numFmtId="0" fontId="1" fillId="2" borderId="9" xfId="0" applyFont="1" applyFill="1" applyBorder="1" applyAlignment="1" applyProtection="1">
      <alignment vertical="center" wrapText="1"/>
      <protection locked="0"/>
    </xf>
    <xf numFmtId="0" fontId="3" fillId="5" borderId="7"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2" xfId="0" applyFont="1" applyFill="1" applyBorder="1" applyAlignment="1" applyProtection="1">
      <alignment vertical="center" wrapText="1"/>
      <protection locked="0"/>
    </xf>
    <xf numFmtId="1" fontId="3" fillId="5" borderId="2" xfId="0" applyNumberFormat="1" applyFont="1" applyFill="1" applyBorder="1" applyAlignment="1" applyProtection="1">
      <alignment horizontal="center" vertical="center" wrapText="1"/>
      <protection hidden="1"/>
    </xf>
    <xf numFmtId="0" fontId="3" fillId="5" borderId="12" xfId="0" applyFont="1" applyFill="1" applyBorder="1" applyAlignment="1" applyProtection="1">
      <alignment horizontal="left" vertical="center" wrapText="1"/>
      <protection locked="0"/>
    </xf>
    <xf numFmtId="0" fontId="4" fillId="5" borderId="1" xfId="0" applyFont="1" applyFill="1" applyBorder="1" applyAlignment="1" applyProtection="1">
      <alignment vertical="center" wrapText="1"/>
      <protection locked="0"/>
    </xf>
    <xf numFmtId="0" fontId="3" fillId="6" borderId="7"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left" vertical="center" wrapText="1"/>
      <protection locked="0"/>
    </xf>
    <xf numFmtId="0" fontId="3" fillId="6" borderId="2"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1" fontId="3" fillId="6" borderId="2" xfId="0" applyNumberFormat="1" applyFont="1" applyFill="1" applyBorder="1" applyAlignment="1" applyProtection="1">
      <alignment horizontal="center" vertical="center" wrapText="1"/>
      <protection hidden="1"/>
    </xf>
    <xf numFmtId="0" fontId="3" fillId="6" borderId="12"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left" vertical="center" wrapText="1"/>
      <protection locked="0"/>
    </xf>
    <xf numFmtId="0" fontId="3" fillId="6" borderId="5" xfId="0" applyFont="1" applyFill="1" applyBorder="1" applyAlignment="1" applyProtection="1">
      <alignment vertical="center" wrapText="1"/>
      <protection locked="0"/>
    </xf>
    <xf numFmtId="1" fontId="3" fillId="6" borderId="5" xfId="0" applyNumberFormat="1" applyFont="1" applyFill="1" applyBorder="1" applyAlignment="1" applyProtection="1">
      <alignment horizontal="center" vertical="center" wrapText="1"/>
      <protection hidden="1"/>
    </xf>
    <xf numFmtId="0" fontId="3" fillId="7" borderId="7"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center" vertical="center" wrapText="1"/>
      <protection locked="0"/>
    </xf>
    <xf numFmtId="1" fontId="9" fillId="8"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164" fontId="3" fillId="5" borderId="3" xfId="0" applyNumberFormat="1" applyFont="1" applyFill="1" applyBorder="1" applyAlignment="1" applyProtection="1">
      <alignment horizontal="center" vertical="center" wrapText="1"/>
      <protection hidden="1"/>
    </xf>
    <xf numFmtId="164" fontId="3" fillId="5" borderId="4" xfId="0" applyNumberFormat="1" applyFont="1" applyFill="1" applyBorder="1" applyAlignment="1" applyProtection="1">
      <alignment horizontal="center" vertical="center" wrapText="1"/>
      <protection hidden="1"/>
    </xf>
    <xf numFmtId="164" fontId="3" fillId="6" borderId="3" xfId="0" applyNumberFormat="1" applyFont="1" applyFill="1" applyBorder="1" applyAlignment="1" applyProtection="1">
      <alignment horizontal="center" vertical="center" wrapText="1"/>
      <protection hidden="1"/>
    </xf>
    <xf numFmtId="164" fontId="3" fillId="6" borderId="4" xfId="0" applyNumberFormat="1" applyFont="1" applyFill="1" applyBorder="1" applyAlignment="1" applyProtection="1">
      <alignment horizontal="center" vertical="center" wrapText="1"/>
      <protection hidden="1"/>
    </xf>
    <xf numFmtId="164" fontId="3" fillId="6" borderId="6" xfId="0" applyNumberFormat="1" applyFont="1" applyFill="1" applyBorder="1" applyAlignment="1" applyProtection="1">
      <alignment horizontal="center" vertical="center" wrapText="1"/>
      <protection hidden="1"/>
    </xf>
    <xf numFmtId="164" fontId="3" fillId="7" borderId="3" xfId="0" applyNumberFormat="1" applyFont="1" applyFill="1" applyBorder="1" applyAlignment="1" applyProtection="1">
      <alignment horizontal="center" vertical="center" wrapText="1"/>
      <protection hidden="1"/>
    </xf>
    <xf numFmtId="164" fontId="3" fillId="7" borderId="4" xfId="0" applyNumberFormat="1" applyFont="1" applyFill="1" applyBorder="1" applyAlignment="1" applyProtection="1">
      <alignment horizontal="center" vertical="center" wrapText="1"/>
      <protection hidden="1"/>
    </xf>
    <xf numFmtId="164" fontId="3" fillId="7" borderId="6" xfId="0" applyNumberFormat="1" applyFont="1" applyFill="1" applyBorder="1" applyAlignment="1" applyProtection="1">
      <alignment horizontal="center" vertical="center" wrapText="1"/>
      <protection hidden="1"/>
    </xf>
    <xf numFmtId="164" fontId="3" fillId="4" borderId="3" xfId="0" applyNumberFormat="1" applyFont="1" applyFill="1" applyBorder="1" applyAlignment="1" applyProtection="1">
      <alignment horizontal="center" vertical="center" wrapText="1"/>
      <protection hidden="1"/>
    </xf>
    <xf numFmtId="164" fontId="3" fillId="4" borderId="4" xfId="0" applyNumberFormat="1" applyFont="1" applyFill="1" applyBorder="1" applyAlignment="1" applyProtection="1">
      <alignment horizontal="center" vertical="center" wrapText="1"/>
      <protection hidden="1"/>
    </xf>
    <xf numFmtId="164" fontId="3" fillId="4" borderId="6" xfId="0" applyNumberFormat="1" applyFont="1" applyFill="1" applyBorder="1" applyAlignment="1" applyProtection="1">
      <alignment horizontal="center" vertical="center" wrapText="1"/>
      <protection hidden="1"/>
    </xf>
    <xf numFmtId="164" fontId="2" fillId="0" borderId="0" xfId="0" applyNumberFormat="1" applyFont="1" applyAlignment="1" applyProtection="1">
      <alignment horizontal="left"/>
      <protection locked="0"/>
    </xf>
    <xf numFmtId="0" fontId="17" fillId="8" borderId="9" xfId="1" applyFont="1" applyFill="1" applyBorder="1" applyAlignment="1" applyProtection="1">
      <alignment horizontal="center" vertical="center" wrapText="1"/>
      <protection locked="0"/>
    </xf>
    <xf numFmtId="1" fontId="17" fillId="8" borderId="9" xfId="1"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hidden="1"/>
    </xf>
    <xf numFmtId="164" fontId="1" fillId="2" borderId="11" xfId="0" applyNumberFormat="1" applyFont="1" applyFill="1" applyBorder="1" applyAlignment="1" applyProtection="1">
      <alignment horizontal="center" vertical="center" wrapText="1"/>
      <protection hidden="1"/>
    </xf>
    <xf numFmtId="0" fontId="3" fillId="7" borderId="1" xfId="0" applyFont="1" applyFill="1" applyBorder="1" applyAlignment="1">
      <alignment vertical="center" wrapText="1"/>
    </xf>
    <xf numFmtId="0" fontId="4" fillId="7" borderId="1" xfId="0" applyFont="1" applyFill="1" applyBorder="1" applyAlignment="1">
      <alignment vertical="center" wrapText="1"/>
    </xf>
    <xf numFmtId="0" fontId="14" fillId="9" borderId="0" xfId="1" applyFill="1" applyProtection="1">
      <protection locked="0"/>
    </xf>
    <xf numFmtId="0" fontId="14" fillId="9" borderId="0" xfId="1" applyFill="1" applyAlignment="1" applyProtection="1">
      <alignment horizontal="left"/>
      <protection locked="0"/>
    </xf>
    <xf numFmtId="0" fontId="2" fillId="9" borderId="0" xfId="0" applyFont="1" applyFill="1" applyProtection="1">
      <protection locked="0"/>
    </xf>
    <xf numFmtId="0" fontId="9" fillId="4" borderId="2" xfId="0" applyFont="1" applyFill="1" applyBorder="1" applyAlignment="1" applyProtection="1">
      <alignment vertical="center" wrapText="1"/>
      <protection locked="0"/>
    </xf>
    <xf numFmtId="0" fontId="9" fillId="4" borderId="5" xfId="0" applyFont="1" applyFill="1" applyBorder="1" applyAlignment="1" applyProtection="1">
      <alignment vertical="center" wrapText="1"/>
      <protection locked="0"/>
    </xf>
    <xf numFmtId="0" fontId="3" fillId="5" borderId="5" xfId="0" applyFont="1" applyFill="1" applyBorder="1" applyAlignment="1" applyProtection="1">
      <alignment horizontal="left" vertical="center" wrapText="1"/>
      <protection locked="0"/>
    </xf>
    <xf numFmtId="0" fontId="3" fillId="5" borderId="5" xfId="0" applyFont="1" applyFill="1" applyBorder="1" applyAlignment="1" applyProtection="1">
      <alignment vertical="center" wrapText="1"/>
      <protection locked="0"/>
    </xf>
    <xf numFmtId="0" fontId="4" fillId="5" borderId="5" xfId="0" applyFont="1" applyFill="1" applyBorder="1" applyAlignment="1" applyProtection="1">
      <alignment vertical="center" wrapText="1"/>
      <protection locked="0"/>
    </xf>
    <xf numFmtId="1" fontId="3" fillId="5" borderId="5" xfId="0" applyNumberFormat="1" applyFont="1" applyFill="1" applyBorder="1" applyAlignment="1" applyProtection="1">
      <alignment horizontal="center" vertical="center" wrapText="1"/>
      <protection hidden="1"/>
    </xf>
    <xf numFmtId="164" fontId="3" fillId="5" borderId="6" xfId="0" applyNumberFormat="1" applyFont="1" applyFill="1" applyBorder="1" applyAlignment="1" applyProtection="1">
      <alignment horizontal="center" vertical="center" wrapText="1"/>
      <protection hidden="1"/>
    </xf>
    <xf numFmtId="0" fontId="10" fillId="4" borderId="2"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5" xfId="0" applyFont="1" applyFill="1" applyBorder="1" applyAlignment="1" applyProtection="1">
      <alignment horizontal="left" vertical="center" wrapText="1"/>
      <protection locked="0"/>
    </xf>
    <xf numFmtId="0" fontId="15" fillId="8" borderId="1" xfId="0" applyFont="1" applyFill="1" applyBorder="1" applyAlignment="1" applyProtection="1">
      <alignment horizontal="left" vertical="center" wrapText="1"/>
      <protection locked="0"/>
    </xf>
    <xf numFmtId="0" fontId="6" fillId="8" borderId="2"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left" vertical="center" wrapText="1"/>
      <protection locked="0"/>
    </xf>
    <xf numFmtId="0" fontId="17" fillId="8" borderId="9" xfId="1"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left" vertical="center" wrapText="1"/>
      <protection locked="0"/>
    </xf>
    <xf numFmtId="0" fontId="13" fillId="0" borderId="0" xfId="0" applyFont="1" applyBorder="1" applyAlignment="1" applyProtection="1">
      <alignment vertical="center" wrapText="1"/>
      <protection locked="0"/>
    </xf>
    <xf numFmtId="0" fontId="6" fillId="4" borderId="7"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8" xfId="0" applyBorder="1" applyAlignment="1">
      <alignment horizontal="left" vertical="center" wrapText="1"/>
    </xf>
    <xf numFmtId="0" fontId="18" fillId="10" borderId="0" xfId="0" applyFont="1" applyFill="1" applyAlignment="1">
      <alignment wrapText="1"/>
    </xf>
    <xf numFmtId="0" fontId="0" fillId="10" borderId="0" xfId="0" applyFill="1"/>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 sqref="A2"/>
    </sheetView>
  </sheetViews>
  <sheetFormatPr defaultRowHeight="15" x14ac:dyDescent="0.25"/>
  <cols>
    <col min="1" max="1" width="74.85546875" style="114" customWidth="1"/>
    <col min="2" max="16384" width="9.140625" style="114"/>
  </cols>
  <sheetData>
    <row r="1" spans="1:1" ht="189" x14ac:dyDescent="0.25">
      <c r="A1" s="113" t="s">
        <v>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5" zoomScaleNormal="85" workbookViewId="0">
      <pane ySplit="1" topLeftCell="A2" activePane="bottomLeft" state="frozen"/>
      <selection pane="bottomLeft" activeCell="A28" sqref="A28:F28"/>
    </sheetView>
  </sheetViews>
  <sheetFormatPr defaultColWidth="20.7109375" defaultRowHeight="15.75" x14ac:dyDescent="0.25"/>
  <cols>
    <col min="1" max="1" width="27.42578125" style="1" customWidth="1"/>
    <col min="2" max="2" width="12" style="2" customWidth="1"/>
    <col min="3" max="3" width="9.140625" style="2" customWidth="1"/>
    <col min="4" max="4" width="18.28515625" style="1" customWidth="1"/>
    <col min="5" max="5" width="13.85546875" style="1" customWidth="1"/>
    <col min="6" max="6" width="13.7109375" style="1" customWidth="1"/>
    <col min="7" max="7" width="10.5703125" style="2" customWidth="1"/>
    <col min="8" max="8" width="9.140625" style="2" customWidth="1"/>
    <col min="9" max="9" width="12.140625" style="3" customWidth="1"/>
    <col min="10" max="10" width="10.5703125" style="3" customWidth="1"/>
    <col min="11" max="11" width="12.140625" style="3" customWidth="1"/>
    <col min="12" max="12" width="8.42578125" style="3" customWidth="1"/>
    <col min="13" max="13" width="9.5703125" style="77" customWidth="1"/>
    <col min="14" max="14" width="20.7109375" style="1"/>
    <col min="15" max="15" width="15.140625" style="1" bestFit="1" customWidth="1"/>
    <col min="16" max="16384" width="20.7109375" style="1"/>
  </cols>
  <sheetData>
    <row r="1" spans="1:14" ht="116.25" customHeight="1" thickTop="1" thickBot="1" x14ac:dyDescent="0.3">
      <c r="A1" s="42" t="s">
        <v>63</v>
      </c>
      <c r="B1" s="102" t="s">
        <v>78</v>
      </c>
      <c r="C1" s="43" t="s">
        <v>74</v>
      </c>
      <c r="D1" s="44" t="s">
        <v>64</v>
      </c>
      <c r="E1" s="44" t="s">
        <v>0</v>
      </c>
      <c r="F1" s="44" t="s">
        <v>1</v>
      </c>
      <c r="G1" s="78" t="s">
        <v>51</v>
      </c>
      <c r="H1" s="78" t="s">
        <v>52</v>
      </c>
      <c r="I1" s="80" t="s">
        <v>53</v>
      </c>
      <c r="J1" s="80" t="s">
        <v>65</v>
      </c>
      <c r="K1" s="79" t="s">
        <v>73</v>
      </c>
      <c r="L1" s="80" t="s">
        <v>66</v>
      </c>
      <c r="M1" s="81" t="s">
        <v>54</v>
      </c>
    </row>
    <row r="2" spans="1:14" ht="39.950000000000003" customHeight="1" thickTop="1" x14ac:dyDescent="0.25">
      <c r="A2" s="45" t="s">
        <v>3</v>
      </c>
      <c r="B2" s="95">
        <v>20</v>
      </c>
      <c r="C2" s="46" t="s">
        <v>75</v>
      </c>
      <c r="D2" s="47" t="s">
        <v>2</v>
      </c>
      <c r="E2" s="47" t="s">
        <v>40</v>
      </c>
      <c r="F2" s="47" t="s">
        <v>4</v>
      </c>
      <c r="G2" s="15">
        <v>500</v>
      </c>
      <c r="H2" s="15">
        <v>5</v>
      </c>
      <c r="I2" s="48">
        <f>H2*24</f>
        <v>120</v>
      </c>
      <c r="J2" s="48">
        <f>I2/B2</f>
        <v>6</v>
      </c>
      <c r="K2" s="16">
        <v>20</v>
      </c>
      <c r="L2" s="48">
        <f t="shared" ref="L2:L16" si="0">J2*K2</f>
        <v>120</v>
      </c>
      <c r="M2" s="66">
        <f t="shared" ref="M2:M16" si="1">G2/L2</f>
        <v>4.166666666666667</v>
      </c>
    </row>
    <row r="3" spans="1:14" ht="39.950000000000003" customHeight="1" x14ac:dyDescent="0.25">
      <c r="A3" s="49" t="s">
        <v>55</v>
      </c>
      <c r="B3" s="96">
        <v>200</v>
      </c>
      <c r="C3" s="35" t="s">
        <v>75</v>
      </c>
      <c r="D3" s="5" t="s">
        <v>56</v>
      </c>
      <c r="E3" s="5" t="s">
        <v>5</v>
      </c>
      <c r="F3" s="5" t="s">
        <v>10</v>
      </c>
      <c r="G3" s="6">
        <v>500</v>
      </c>
      <c r="H3" s="6">
        <v>40</v>
      </c>
      <c r="I3" s="27">
        <f>((H3*80*60)/1000)*24</f>
        <v>4608</v>
      </c>
      <c r="J3" s="27">
        <f t="shared" ref="J3:J27" si="2">I3/B3</f>
        <v>23.04</v>
      </c>
      <c r="K3" s="7">
        <v>20</v>
      </c>
      <c r="L3" s="27">
        <f t="shared" si="0"/>
        <v>460.79999999999995</v>
      </c>
      <c r="M3" s="67">
        <f t="shared" si="1"/>
        <v>1.0850694444444446</v>
      </c>
    </row>
    <row r="4" spans="1:14" ht="39.950000000000003" customHeight="1" x14ac:dyDescent="0.25">
      <c r="A4" s="49" t="s">
        <v>7</v>
      </c>
      <c r="B4" s="96">
        <v>500</v>
      </c>
      <c r="C4" s="35" t="s">
        <v>75</v>
      </c>
      <c r="D4" s="5" t="s">
        <v>8</v>
      </c>
      <c r="E4" s="5" t="s">
        <v>9</v>
      </c>
      <c r="F4" s="5" t="s">
        <v>10</v>
      </c>
      <c r="G4" s="6">
        <v>500</v>
      </c>
      <c r="H4" s="6">
        <v>40</v>
      </c>
      <c r="I4" s="27">
        <f>((H4*80*60)/1000)*24</f>
        <v>4608</v>
      </c>
      <c r="J4" s="27">
        <f t="shared" si="2"/>
        <v>9.2159999999999993</v>
      </c>
      <c r="K4" s="7">
        <v>20</v>
      </c>
      <c r="L4" s="27">
        <f t="shared" si="0"/>
        <v>184.32</v>
      </c>
      <c r="M4" s="67">
        <f t="shared" si="1"/>
        <v>2.7126736111111112</v>
      </c>
    </row>
    <row r="5" spans="1:14" ht="39.950000000000003" customHeight="1" x14ac:dyDescent="0.25">
      <c r="A5" s="49" t="s">
        <v>11</v>
      </c>
      <c r="B5" s="96">
        <v>1000</v>
      </c>
      <c r="C5" s="35" t="s">
        <v>75</v>
      </c>
      <c r="D5" s="5" t="s">
        <v>12</v>
      </c>
      <c r="E5" s="5" t="s">
        <v>9</v>
      </c>
      <c r="F5" s="5" t="s">
        <v>10</v>
      </c>
      <c r="G5" s="6">
        <v>500</v>
      </c>
      <c r="H5" s="6">
        <v>40</v>
      </c>
      <c r="I5" s="27">
        <f>((H5*80*60)/1000)*24</f>
        <v>4608</v>
      </c>
      <c r="J5" s="27">
        <f t="shared" si="2"/>
        <v>4.6079999999999997</v>
      </c>
      <c r="K5" s="7">
        <v>20</v>
      </c>
      <c r="L5" s="27">
        <f t="shared" si="0"/>
        <v>92.16</v>
      </c>
      <c r="M5" s="67">
        <f t="shared" si="1"/>
        <v>5.4253472222222223</v>
      </c>
    </row>
    <row r="6" spans="1:14" ht="39.950000000000003" customHeight="1" x14ac:dyDescent="0.25">
      <c r="A6" s="49" t="s">
        <v>33</v>
      </c>
      <c r="B6" s="96">
        <v>200</v>
      </c>
      <c r="C6" s="35" t="s">
        <v>76</v>
      </c>
      <c r="D6" s="5" t="s">
        <v>34</v>
      </c>
      <c r="E6" s="50" t="s">
        <v>41</v>
      </c>
      <c r="F6" s="5" t="s">
        <v>35</v>
      </c>
      <c r="G6" s="6">
        <v>500</v>
      </c>
      <c r="H6" s="6">
        <v>0.7</v>
      </c>
      <c r="I6" s="27">
        <f>((H6*80*24))</f>
        <v>1344</v>
      </c>
      <c r="J6" s="27">
        <f t="shared" si="2"/>
        <v>6.72</v>
      </c>
      <c r="K6" s="7">
        <v>20</v>
      </c>
      <c r="L6" s="27">
        <f t="shared" si="0"/>
        <v>134.4</v>
      </c>
      <c r="M6" s="67">
        <f t="shared" si="1"/>
        <v>3.7202380952380949</v>
      </c>
      <c r="N6" s="4"/>
    </row>
    <row r="7" spans="1:14" ht="39.950000000000003" customHeight="1" x14ac:dyDescent="0.25">
      <c r="A7" s="104" t="s">
        <v>50</v>
      </c>
      <c r="B7" s="96">
        <v>5</v>
      </c>
      <c r="C7" s="35" t="s">
        <v>75</v>
      </c>
      <c r="D7" s="5" t="s">
        <v>60</v>
      </c>
      <c r="E7" s="50" t="s">
        <v>20</v>
      </c>
      <c r="F7" s="5" t="s">
        <v>36</v>
      </c>
      <c r="G7" s="6">
        <v>500</v>
      </c>
      <c r="H7" s="6">
        <v>8</v>
      </c>
      <c r="I7" s="27">
        <f>H7*24</f>
        <v>192</v>
      </c>
      <c r="J7" s="27">
        <f t="shared" si="2"/>
        <v>38.4</v>
      </c>
      <c r="K7" s="7">
        <v>20</v>
      </c>
      <c r="L7" s="27">
        <f t="shared" si="0"/>
        <v>768</v>
      </c>
      <c r="M7" s="67">
        <f t="shared" si="1"/>
        <v>0.65104166666666663</v>
      </c>
    </row>
    <row r="8" spans="1:14" ht="39.950000000000003" customHeight="1" thickBot="1" x14ac:dyDescent="0.3">
      <c r="A8" s="105"/>
      <c r="B8" s="97">
        <v>50</v>
      </c>
      <c r="C8" s="89" t="s">
        <v>75</v>
      </c>
      <c r="D8" s="90" t="s">
        <v>60</v>
      </c>
      <c r="E8" s="91" t="s">
        <v>20</v>
      </c>
      <c r="F8" s="90" t="s">
        <v>36</v>
      </c>
      <c r="G8" s="21">
        <v>500</v>
      </c>
      <c r="H8" s="19">
        <v>8</v>
      </c>
      <c r="I8" s="92">
        <f>H8*24</f>
        <v>192</v>
      </c>
      <c r="J8" s="92">
        <f t="shared" si="2"/>
        <v>3.84</v>
      </c>
      <c r="K8" s="20">
        <v>20</v>
      </c>
      <c r="L8" s="92">
        <f t="shared" si="0"/>
        <v>76.8</v>
      </c>
      <c r="M8" s="93">
        <f t="shared" si="1"/>
        <v>6.510416666666667</v>
      </c>
    </row>
    <row r="9" spans="1:14" ht="39.950000000000003" customHeight="1" thickTop="1" x14ac:dyDescent="0.25">
      <c r="A9" s="51" t="s">
        <v>14</v>
      </c>
      <c r="B9" s="95">
        <v>1</v>
      </c>
      <c r="C9" s="52" t="s">
        <v>75</v>
      </c>
      <c r="D9" s="53" t="s">
        <v>15</v>
      </c>
      <c r="E9" s="54" t="s">
        <v>43</v>
      </c>
      <c r="F9" s="53" t="s">
        <v>16</v>
      </c>
      <c r="G9" s="15">
        <v>500</v>
      </c>
      <c r="H9" s="15">
        <v>6</v>
      </c>
      <c r="I9" s="55">
        <f>((H9*60)/1000)*24</f>
        <v>8.64</v>
      </c>
      <c r="J9" s="55">
        <f>I9/B9</f>
        <v>8.64</v>
      </c>
      <c r="K9" s="16">
        <v>20</v>
      </c>
      <c r="L9" s="55">
        <f t="shared" si="0"/>
        <v>172.8</v>
      </c>
      <c r="M9" s="68">
        <f t="shared" si="1"/>
        <v>2.8935185185185182</v>
      </c>
    </row>
    <row r="10" spans="1:14" ht="39.950000000000003" customHeight="1" x14ac:dyDescent="0.25">
      <c r="A10" s="56" t="s">
        <v>22</v>
      </c>
      <c r="B10" s="96">
        <v>4</v>
      </c>
      <c r="C10" s="36" t="s">
        <v>75</v>
      </c>
      <c r="D10" s="8" t="s">
        <v>23</v>
      </c>
      <c r="E10" s="9" t="s">
        <v>45</v>
      </c>
      <c r="F10" s="8" t="s">
        <v>21</v>
      </c>
      <c r="G10" s="6">
        <v>500</v>
      </c>
      <c r="H10" s="6">
        <v>32</v>
      </c>
      <c r="I10" s="28">
        <f>((H10*60)/1000)*24</f>
        <v>46.08</v>
      </c>
      <c r="J10" s="28">
        <f t="shared" si="2"/>
        <v>11.52</v>
      </c>
      <c r="K10" s="7">
        <v>20</v>
      </c>
      <c r="L10" s="28">
        <f t="shared" si="0"/>
        <v>230.39999999999998</v>
      </c>
      <c r="M10" s="69">
        <f t="shared" si="1"/>
        <v>2.1701388888888893</v>
      </c>
    </row>
    <row r="11" spans="1:14" ht="51" customHeight="1" x14ac:dyDescent="0.25">
      <c r="A11" s="56" t="s">
        <v>48</v>
      </c>
      <c r="B11" s="96">
        <v>10</v>
      </c>
      <c r="C11" s="36" t="s">
        <v>75</v>
      </c>
      <c r="D11" s="8" t="s">
        <v>26</v>
      </c>
      <c r="E11" s="8" t="s">
        <v>46</v>
      </c>
      <c r="F11" s="8" t="s">
        <v>25</v>
      </c>
      <c r="G11" s="6">
        <v>500</v>
      </c>
      <c r="H11" s="6">
        <v>100</v>
      </c>
      <c r="I11" s="28">
        <f>((H11*60)/1000)*24</f>
        <v>144</v>
      </c>
      <c r="J11" s="28">
        <f t="shared" si="2"/>
        <v>14.4</v>
      </c>
      <c r="K11" s="7">
        <v>20</v>
      </c>
      <c r="L11" s="28">
        <f t="shared" si="0"/>
        <v>288</v>
      </c>
      <c r="M11" s="69">
        <f t="shared" si="1"/>
        <v>1.7361111111111112</v>
      </c>
    </row>
    <row r="12" spans="1:14" ht="39.950000000000003" customHeight="1" thickBot="1" x14ac:dyDescent="0.3">
      <c r="A12" s="57" t="s">
        <v>30</v>
      </c>
      <c r="B12" s="97">
        <v>20</v>
      </c>
      <c r="C12" s="58" t="s">
        <v>77</v>
      </c>
      <c r="D12" s="59" t="s">
        <v>31</v>
      </c>
      <c r="E12" s="59" t="s">
        <v>39</v>
      </c>
      <c r="F12" s="59" t="s">
        <v>32</v>
      </c>
      <c r="G12" s="19">
        <v>500</v>
      </c>
      <c r="H12" s="19">
        <v>0.03</v>
      </c>
      <c r="I12" s="60">
        <f>((H12*60*24))</f>
        <v>43.199999999999996</v>
      </c>
      <c r="J12" s="60">
        <f t="shared" si="2"/>
        <v>2.1599999999999997</v>
      </c>
      <c r="K12" s="20">
        <v>20</v>
      </c>
      <c r="L12" s="60">
        <f t="shared" si="0"/>
        <v>43.199999999999996</v>
      </c>
      <c r="M12" s="70">
        <f t="shared" si="1"/>
        <v>11.574074074074074</v>
      </c>
    </row>
    <row r="13" spans="1:14" ht="39.950000000000003" customHeight="1" thickTop="1" x14ac:dyDescent="0.25">
      <c r="A13" s="61" t="s">
        <v>42</v>
      </c>
      <c r="B13" s="95">
        <v>50</v>
      </c>
      <c r="C13" s="62" t="s">
        <v>75</v>
      </c>
      <c r="D13" s="13" t="s">
        <v>61</v>
      </c>
      <c r="E13" s="14" t="s">
        <v>44</v>
      </c>
      <c r="F13" s="13" t="s">
        <v>6</v>
      </c>
      <c r="G13" s="26">
        <v>500</v>
      </c>
      <c r="H13" s="15">
        <v>1</v>
      </c>
      <c r="I13" s="29">
        <v>24</v>
      </c>
      <c r="J13" s="29">
        <f>I13/B13</f>
        <v>0.48</v>
      </c>
      <c r="K13" s="16">
        <v>20</v>
      </c>
      <c r="L13" s="29">
        <f t="shared" si="0"/>
        <v>9.6</v>
      </c>
      <c r="M13" s="71">
        <f t="shared" si="1"/>
        <v>52.083333333333336</v>
      </c>
    </row>
    <row r="14" spans="1:14" ht="39.950000000000003" customHeight="1" x14ac:dyDescent="0.25">
      <c r="A14" s="109" t="s">
        <v>18</v>
      </c>
      <c r="B14" s="98">
        <v>250</v>
      </c>
      <c r="C14" s="38" t="s">
        <v>76</v>
      </c>
      <c r="D14" s="10" t="s">
        <v>62</v>
      </c>
      <c r="E14" s="11" t="s">
        <v>20</v>
      </c>
      <c r="F14" s="10" t="s">
        <v>17</v>
      </c>
      <c r="G14" s="6">
        <v>500</v>
      </c>
      <c r="H14" s="63">
        <v>150</v>
      </c>
      <c r="I14" s="31">
        <f>(H14*24)</f>
        <v>3600</v>
      </c>
      <c r="J14" s="31">
        <f t="shared" si="2"/>
        <v>14.4</v>
      </c>
      <c r="K14" s="64">
        <v>20</v>
      </c>
      <c r="L14" s="31">
        <f t="shared" si="0"/>
        <v>288</v>
      </c>
      <c r="M14" s="72">
        <f t="shared" si="1"/>
        <v>1.7361111111111112</v>
      </c>
    </row>
    <row r="15" spans="1:14" ht="39.950000000000003" customHeight="1" x14ac:dyDescent="0.25">
      <c r="A15" s="109"/>
      <c r="B15" s="96">
        <v>1000</v>
      </c>
      <c r="C15" s="65" t="s">
        <v>76</v>
      </c>
      <c r="D15" s="10" t="s">
        <v>62</v>
      </c>
      <c r="E15" s="11" t="s">
        <v>20</v>
      </c>
      <c r="F15" s="10" t="s">
        <v>17</v>
      </c>
      <c r="G15" s="12">
        <v>500</v>
      </c>
      <c r="H15" s="6">
        <v>150</v>
      </c>
      <c r="I15" s="31">
        <f>(H15*24)</f>
        <v>3600</v>
      </c>
      <c r="J15" s="31">
        <f t="shared" si="2"/>
        <v>3.6</v>
      </c>
      <c r="K15" s="7">
        <v>20</v>
      </c>
      <c r="L15" s="31">
        <f t="shared" si="0"/>
        <v>72</v>
      </c>
      <c r="M15" s="72">
        <f t="shared" si="1"/>
        <v>6.9444444444444446</v>
      </c>
    </row>
    <row r="16" spans="1:14" ht="39.950000000000003" customHeight="1" x14ac:dyDescent="0.25">
      <c r="A16" s="103" t="s">
        <v>68</v>
      </c>
      <c r="B16" s="96">
        <v>500</v>
      </c>
      <c r="C16" s="65" t="s">
        <v>75</v>
      </c>
      <c r="D16" s="82" t="s">
        <v>69</v>
      </c>
      <c r="E16" s="83" t="s">
        <v>19</v>
      </c>
      <c r="F16" s="82" t="s">
        <v>70</v>
      </c>
      <c r="G16" s="12">
        <v>500</v>
      </c>
      <c r="H16" s="6">
        <v>20</v>
      </c>
      <c r="I16" s="31">
        <f>((H16*80*60)/1000)*24</f>
        <v>2304</v>
      </c>
      <c r="J16" s="31">
        <f t="shared" si="2"/>
        <v>4.6079999999999997</v>
      </c>
      <c r="K16" s="7">
        <v>20</v>
      </c>
      <c r="L16" s="31">
        <f t="shared" si="0"/>
        <v>92.16</v>
      </c>
      <c r="M16" s="72">
        <f t="shared" si="1"/>
        <v>5.4253472222222223</v>
      </c>
    </row>
    <row r="17" spans="1:13" ht="39.950000000000003" customHeight="1" x14ac:dyDescent="0.25">
      <c r="A17" s="109" t="s">
        <v>47</v>
      </c>
      <c r="B17" s="98">
        <v>8</v>
      </c>
      <c r="C17" s="38" t="s">
        <v>75</v>
      </c>
      <c r="D17" s="10" t="s">
        <v>60</v>
      </c>
      <c r="E17" s="11" t="s">
        <v>44</v>
      </c>
      <c r="F17" s="10" t="s">
        <v>24</v>
      </c>
      <c r="G17" s="12">
        <v>500</v>
      </c>
      <c r="H17" s="6">
        <v>8</v>
      </c>
      <c r="I17" s="31">
        <f>H17*24</f>
        <v>192</v>
      </c>
      <c r="J17" s="31">
        <f t="shared" si="2"/>
        <v>24</v>
      </c>
      <c r="K17" s="7">
        <v>20</v>
      </c>
      <c r="L17" s="31">
        <f t="shared" ref="L17:L27" si="3">J17*K17</f>
        <v>480</v>
      </c>
      <c r="M17" s="72">
        <f t="shared" ref="M17:M27" si="4">G17/L17</f>
        <v>1.0416666666666667</v>
      </c>
    </row>
    <row r="18" spans="1:13" ht="39.950000000000003" customHeight="1" thickBot="1" x14ac:dyDescent="0.3">
      <c r="A18" s="110"/>
      <c r="B18" s="97">
        <v>10</v>
      </c>
      <c r="C18" s="37" t="s">
        <v>75</v>
      </c>
      <c r="D18" s="17" t="s">
        <v>60</v>
      </c>
      <c r="E18" s="18" t="s">
        <v>44</v>
      </c>
      <c r="F18" s="17" t="s">
        <v>24</v>
      </c>
      <c r="G18" s="21">
        <v>500</v>
      </c>
      <c r="H18" s="19">
        <v>8</v>
      </c>
      <c r="I18" s="30">
        <f>H18*24</f>
        <v>192</v>
      </c>
      <c r="J18" s="30">
        <f t="shared" si="2"/>
        <v>19.2</v>
      </c>
      <c r="K18" s="20">
        <v>20</v>
      </c>
      <c r="L18" s="30">
        <f t="shared" si="3"/>
        <v>384</v>
      </c>
      <c r="M18" s="73">
        <f t="shared" si="4"/>
        <v>1.3020833333333333</v>
      </c>
    </row>
    <row r="19" spans="1:13" ht="39.950000000000003" customHeight="1" thickTop="1" x14ac:dyDescent="0.25">
      <c r="A19" s="107" t="s">
        <v>28</v>
      </c>
      <c r="B19" s="99">
        <v>10</v>
      </c>
      <c r="C19" s="41" t="s">
        <v>75</v>
      </c>
      <c r="D19" s="22" t="s">
        <v>29</v>
      </c>
      <c r="E19" s="22" t="s">
        <v>39</v>
      </c>
      <c r="F19" s="22" t="s">
        <v>27</v>
      </c>
      <c r="G19" s="15">
        <v>500</v>
      </c>
      <c r="H19" s="15">
        <v>5</v>
      </c>
      <c r="I19" s="34">
        <f t="shared" ref="I19:I27" si="5">((H19*80*60)/1000)*24</f>
        <v>576</v>
      </c>
      <c r="J19" s="34">
        <f>I19/B19</f>
        <v>57.6</v>
      </c>
      <c r="K19" s="16">
        <v>5</v>
      </c>
      <c r="L19" s="34">
        <f t="shared" ref="L19:L20" si="6">J19*K19</f>
        <v>288</v>
      </c>
      <c r="M19" s="74">
        <f t="shared" ref="M19:M20" si="7">G19/L19</f>
        <v>1.7361111111111112</v>
      </c>
    </row>
    <row r="20" spans="1:13" ht="39.950000000000003" customHeight="1" x14ac:dyDescent="0.25">
      <c r="A20" s="111"/>
      <c r="B20" s="100">
        <v>20</v>
      </c>
      <c r="C20" s="39" t="s">
        <v>75</v>
      </c>
      <c r="D20" s="23" t="s">
        <v>29</v>
      </c>
      <c r="E20" s="23" t="s">
        <v>39</v>
      </c>
      <c r="F20" s="23" t="s">
        <v>27</v>
      </c>
      <c r="G20" s="6">
        <v>500</v>
      </c>
      <c r="H20" s="6">
        <v>5</v>
      </c>
      <c r="I20" s="32">
        <f t="shared" si="5"/>
        <v>576</v>
      </c>
      <c r="J20" s="32">
        <f t="shared" si="2"/>
        <v>28.8</v>
      </c>
      <c r="K20" s="7">
        <v>5</v>
      </c>
      <c r="L20" s="32">
        <f t="shared" si="6"/>
        <v>144</v>
      </c>
      <c r="M20" s="75">
        <f t="shared" si="7"/>
        <v>3.4722222222222223</v>
      </c>
    </row>
    <row r="21" spans="1:13" ht="39.950000000000003" customHeight="1" thickBot="1" x14ac:dyDescent="0.3">
      <c r="A21" s="112"/>
      <c r="B21" s="101">
        <v>200</v>
      </c>
      <c r="C21" s="40" t="s">
        <v>75</v>
      </c>
      <c r="D21" s="24" t="s">
        <v>29</v>
      </c>
      <c r="E21" s="24" t="s">
        <v>39</v>
      </c>
      <c r="F21" s="24" t="s">
        <v>27</v>
      </c>
      <c r="G21" s="19">
        <v>500</v>
      </c>
      <c r="H21" s="19">
        <v>5</v>
      </c>
      <c r="I21" s="33">
        <f t="shared" si="5"/>
        <v>576</v>
      </c>
      <c r="J21" s="33">
        <f t="shared" si="2"/>
        <v>2.88</v>
      </c>
      <c r="K21" s="20">
        <v>5</v>
      </c>
      <c r="L21" s="33">
        <f t="shared" si="3"/>
        <v>14.399999999999999</v>
      </c>
      <c r="M21" s="76">
        <f t="shared" si="4"/>
        <v>34.722222222222229</v>
      </c>
    </row>
    <row r="22" spans="1:13" ht="39.950000000000003" customHeight="1" thickTop="1" x14ac:dyDescent="0.25">
      <c r="A22" s="107" t="s">
        <v>59</v>
      </c>
      <c r="B22" s="99">
        <v>100</v>
      </c>
      <c r="C22" s="41" t="s">
        <v>75</v>
      </c>
      <c r="D22" s="22" t="s">
        <v>13</v>
      </c>
      <c r="E22" s="87" t="s">
        <v>49</v>
      </c>
      <c r="F22" s="22" t="s">
        <v>37</v>
      </c>
      <c r="G22" s="15">
        <v>500</v>
      </c>
      <c r="H22" s="15">
        <v>8</v>
      </c>
      <c r="I22" s="34">
        <f t="shared" si="5"/>
        <v>921.59999999999991</v>
      </c>
      <c r="J22" s="34">
        <f t="shared" si="2"/>
        <v>9.2159999999999993</v>
      </c>
      <c r="K22" s="16">
        <v>5</v>
      </c>
      <c r="L22" s="34">
        <f t="shared" si="3"/>
        <v>46.08</v>
      </c>
      <c r="M22" s="74">
        <f t="shared" si="4"/>
        <v>10.850694444444445</v>
      </c>
    </row>
    <row r="23" spans="1:13" ht="39.950000000000003" customHeight="1" thickBot="1" x14ac:dyDescent="0.3">
      <c r="A23" s="108"/>
      <c r="B23" s="101">
        <v>50</v>
      </c>
      <c r="C23" s="40" t="s">
        <v>75</v>
      </c>
      <c r="D23" s="24" t="s">
        <v>13</v>
      </c>
      <c r="E23" s="88" t="s">
        <v>49</v>
      </c>
      <c r="F23" s="24" t="s">
        <v>37</v>
      </c>
      <c r="G23" s="21">
        <v>500</v>
      </c>
      <c r="H23" s="19">
        <v>8</v>
      </c>
      <c r="I23" s="33">
        <f t="shared" si="5"/>
        <v>921.59999999999991</v>
      </c>
      <c r="J23" s="33">
        <f t="shared" si="2"/>
        <v>18.431999999999999</v>
      </c>
      <c r="K23" s="20">
        <v>5</v>
      </c>
      <c r="L23" s="33">
        <f t="shared" si="3"/>
        <v>92.16</v>
      </c>
      <c r="M23" s="76">
        <f t="shared" si="4"/>
        <v>5.4253472222222223</v>
      </c>
    </row>
    <row r="24" spans="1:13" ht="39.950000000000003" customHeight="1" thickTop="1" x14ac:dyDescent="0.25">
      <c r="A24" s="107" t="s">
        <v>72</v>
      </c>
      <c r="B24" s="99">
        <v>100</v>
      </c>
      <c r="C24" s="41" t="s">
        <v>75</v>
      </c>
      <c r="D24" s="22" t="s">
        <v>60</v>
      </c>
      <c r="E24" s="87" t="s">
        <v>49</v>
      </c>
      <c r="F24" s="22" t="s">
        <v>71</v>
      </c>
      <c r="G24" s="26">
        <v>500</v>
      </c>
      <c r="H24" s="15">
        <v>10</v>
      </c>
      <c r="I24" s="34">
        <f t="shared" si="5"/>
        <v>1152</v>
      </c>
      <c r="J24" s="34">
        <f t="shared" si="2"/>
        <v>11.52</v>
      </c>
      <c r="K24" s="16">
        <v>5</v>
      </c>
      <c r="L24" s="34">
        <f t="shared" si="3"/>
        <v>57.599999999999994</v>
      </c>
      <c r="M24" s="74">
        <f t="shared" si="4"/>
        <v>8.6805555555555571</v>
      </c>
    </row>
    <row r="25" spans="1:13" ht="39.950000000000003" customHeight="1" thickBot="1" x14ac:dyDescent="0.3">
      <c r="A25" s="108"/>
      <c r="B25" s="101">
        <v>50</v>
      </c>
      <c r="C25" s="40" t="s">
        <v>75</v>
      </c>
      <c r="D25" s="24" t="s">
        <v>60</v>
      </c>
      <c r="E25" s="88" t="s">
        <v>49</v>
      </c>
      <c r="F25" s="24" t="s">
        <v>71</v>
      </c>
      <c r="G25" s="21">
        <v>500</v>
      </c>
      <c r="H25" s="19">
        <v>10</v>
      </c>
      <c r="I25" s="33">
        <f t="shared" si="5"/>
        <v>1152</v>
      </c>
      <c r="J25" s="33">
        <f t="shared" si="2"/>
        <v>23.04</v>
      </c>
      <c r="K25" s="20">
        <v>5</v>
      </c>
      <c r="L25" s="33">
        <f t="shared" si="3"/>
        <v>115.19999999999999</v>
      </c>
      <c r="M25" s="76">
        <f t="shared" si="4"/>
        <v>4.3402777777777786</v>
      </c>
    </row>
    <row r="26" spans="1:13" ht="39.950000000000003" customHeight="1" thickTop="1" x14ac:dyDescent="0.25">
      <c r="A26" s="107" t="s">
        <v>58</v>
      </c>
      <c r="B26" s="99">
        <v>10</v>
      </c>
      <c r="C26" s="41" t="s">
        <v>75</v>
      </c>
      <c r="D26" s="22" t="s">
        <v>2</v>
      </c>
      <c r="E26" s="94" t="s">
        <v>19</v>
      </c>
      <c r="F26" s="22" t="s">
        <v>57</v>
      </c>
      <c r="G26" s="26">
        <v>500</v>
      </c>
      <c r="H26" s="15">
        <v>2</v>
      </c>
      <c r="I26" s="34">
        <f t="shared" si="5"/>
        <v>230.39999999999998</v>
      </c>
      <c r="J26" s="34">
        <f>I26/B26</f>
        <v>23.04</v>
      </c>
      <c r="K26" s="16">
        <v>5</v>
      </c>
      <c r="L26" s="34">
        <f t="shared" si="3"/>
        <v>115.19999999999999</v>
      </c>
      <c r="M26" s="74">
        <f t="shared" si="4"/>
        <v>4.3402777777777786</v>
      </c>
    </row>
    <row r="27" spans="1:13" ht="39.950000000000003" customHeight="1" thickBot="1" x14ac:dyDescent="0.3">
      <c r="A27" s="108"/>
      <c r="B27" s="101">
        <v>20</v>
      </c>
      <c r="C27" s="40" t="s">
        <v>75</v>
      </c>
      <c r="D27" s="24" t="s">
        <v>2</v>
      </c>
      <c r="E27" s="25" t="s">
        <v>19</v>
      </c>
      <c r="F27" s="24" t="s">
        <v>57</v>
      </c>
      <c r="G27" s="19">
        <v>500</v>
      </c>
      <c r="H27" s="19">
        <v>2</v>
      </c>
      <c r="I27" s="33">
        <f t="shared" si="5"/>
        <v>230.39999999999998</v>
      </c>
      <c r="J27" s="33">
        <f t="shared" si="2"/>
        <v>11.52</v>
      </c>
      <c r="K27" s="20">
        <v>5</v>
      </c>
      <c r="L27" s="33">
        <f t="shared" si="3"/>
        <v>57.599999999999994</v>
      </c>
      <c r="M27" s="76">
        <f t="shared" si="4"/>
        <v>8.6805555555555571</v>
      </c>
    </row>
    <row r="28" spans="1:13" ht="16.5" customHeight="1" thickTop="1" x14ac:dyDescent="0.25">
      <c r="A28" s="106" t="s">
        <v>38</v>
      </c>
      <c r="B28" s="106"/>
      <c r="C28" s="106"/>
      <c r="D28" s="106"/>
      <c r="E28" s="106"/>
      <c r="F28" s="106"/>
    </row>
    <row r="30" spans="1:13" x14ac:dyDescent="0.25">
      <c r="A30" s="84" t="s">
        <v>67</v>
      </c>
      <c r="B30" s="85"/>
      <c r="C30" s="85"/>
      <c r="D30" s="86"/>
    </row>
  </sheetData>
  <mergeCells count="8">
    <mergeCell ref="A7:A8"/>
    <mergeCell ref="A28:F28"/>
    <mergeCell ref="A26:A27"/>
    <mergeCell ref="A14:A15"/>
    <mergeCell ref="A17:A18"/>
    <mergeCell ref="A22:A23"/>
    <mergeCell ref="A19:A21"/>
    <mergeCell ref="A24:A25"/>
  </mergeCells>
  <pageMargins left="0" right="0"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4-10-20</vt:lpstr>
      <vt:lpstr>'4-10-20'!Print_Titles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Myers</dc:creator>
  <cp:lastModifiedBy>Caroline Myers</cp:lastModifiedBy>
  <cp:lastPrinted>2020-04-06T21:03:23Z</cp:lastPrinted>
  <dcterms:created xsi:type="dcterms:W3CDTF">2020-04-03T14:10:26Z</dcterms:created>
  <dcterms:modified xsi:type="dcterms:W3CDTF">2020-04-22T17:55:02Z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