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rolinem\Desktop\COVID-19 RC Updates\"/>
    </mc:Choice>
  </mc:AlternateContent>
  <bookViews>
    <workbookView xWindow="0" yWindow="0" windowWidth="21570" windowHeight="8055"/>
  </bookViews>
  <sheets>
    <sheet name="Disclaimer" sheetId="3" r:id="rId1"/>
    <sheet name="4-10-20" sheetId="2" r:id="rId2"/>
  </sheets>
  <definedNames>
    <definedName name="_xlnm.Print_Titles" localSheetId="1">'4-10-20'!$1:$1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3" i="2" l="1"/>
  <c r="I25" i="2" l="1"/>
  <c r="I24" i="2"/>
  <c r="J24" i="2" s="1"/>
  <c r="J25" i="2" l="1"/>
  <c r="L25" i="2" s="1"/>
  <c r="M25" i="2" s="1"/>
  <c r="L24" i="2"/>
  <c r="M24" i="2" s="1"/>
  <c r="I16" i="2" l="1"/>
  <c r="J16" i="2" l="1"/>
  <c r="L16" i="2" s="1"/>
  <c r="M16" i="2" s="1"/>
  <c r="I20" i="2"/>
  <c r="J20" i="2" s="1"/>
  <c r="I19" i="2"/>
  <c r="J19" i="2" s="1"/>
  <c r="L20" i="2" l="1"/>
  <c r="M20" i="2" s="1"/>
  <c r="L19" i="2"/>
  <c r="M19" i="2" s="1"/>
  <c r="I18" i="2"/>
  <c r="J18" i="2" s="1"/>
  <c r="I17" i="2"/>
  <c r="I22" i="2"/>
  <c r="J22" i="2" s="1"/>
  <c r="I14" i="2"/>
  <c r="J14" i="2" s="1"/>
  <c r="J17" i="2" l="1"/>
  <c r="L17" i="2" s="1"/>
  <c r="M17" i="2" s="1"/>
  <c r="L22" i="2"/>
  <c r="M22" i="2" s="1"/>
  <c r="L14" i="2"/>
  <c r="M14" i="2" s="1"/>
  <c r="I7" i="2"/>
  <c r="J7" i="2" s="1"/>
  <c r="I8" i="2"/>
  <c r="J8" i="2" s="1"/>
  <c r="L7" i="2" l="1"/>
  <c r="M7" i="2" s="1"/>
  <c r="L8" i="2"/>
  <c r="I27" i="2"/>
  <c r="J27" i="2" s="1"/>
  <c r="I2" i="2"/>
  <c r="J2" i="2" s="1"/>
  <c r="I26" i="2"/>
  <c r="J26" i="2" s="1"/>
  <c r="L26" i="2" l="1"/>
  <c r="M26" i="2" s="1"/>
  <c r="L2" i="2"/>
  <c r="M2" i="2" s="1"/>
  <c r="L27" i="2"/>
  <c r="M27" i="2" s="1"/>
  <c r="I23" i="2"/>
  <c r="J23" i="2" s="1"/>
  <c r="I21" i="2"/>
  <c r="L18" i="2"/>
  <c r="M18" i="2" s="1"/>
  <c r="I15" i="2"/>
  <c r="J15" i="2" s="1"/>
  <c r="L13" i="2"/>
  <c r="M13" i="2" s="1"/>
  <c r="I12" i="2"/>
  <c r="I11" i="2"/>
  <c r="I10" i="2"/>
  <c r="I9" i="2"/>
  <c r="J9" i="2" s="1"/>
  <c r="I6" i="2"/>
  <c r="I5" i="2"/>
  <c r="I4" i="2"/>
  <c r="J4" i="2" s="1"/>
  <c r="I3" i="2"/>
  <c r="J3" i="2" s="1"/>
  <c r="J11" i="2" l="1"/>
  <c r="L11" i="2" s="1"/>
  <c r="M11" i="2" s="1"/>
  <c r="J10" i="2"/>
  <c r="L10" i="2" s="1"/>
  <c r="M10" i="2" s="1"/>
  <c r="J5" i="2"/>
  <c r="L5" i="2" s="1"/>
  <c r="M5" i="2" s="1"/>
  <c r="J6" i="2"/>
  <c r="L6" i="2" s="1"/>
  <c r="M6" i="2" s="1"/>
  <c r="J12" i="2"/>
  <c r="L12" i="2" s="1"/>
  <c r="M12" i="2" s="1"/>
  <c r="J21" i="2"/>
  <c r="L21" i="2" s="1"/>
  <c r="M21" i="2" s="1"/>
  <c r="L23" i="2"/>
  <c r="M23" i="2" s="1"/>
  <c r="L9" i="2"/>
  <c r="M9" i="2" s="1"/>
  <c r="L15" i="2"/>
  <c r="M15" i="2" s="1"/>
  <c r="L4" i="2"/>
  <c r="M4" i="2" s="1"/>
  <c r="L3" i="2"/>
  <c r="M3" i="2" s="1"/>
  <c r="M8" i="2"/>
</calcChain>
</file>

<file path=xl/sharedStrings.xml><?xml version="1.0" encoding="utf-8"?>
<sst xmlns="http://schemas.openxmlformats.org/spreadsheetml/2006/main" count="138" uniqueCount="80">
  <si>
    <t>Solution</t>
  </si>
  <si>
    <t>Dosing Range</t>
  </si>
  <si>
    <t>50 mg/50 mL</t>
  </si>
  <si>
    <t xml:space="preserve">Ativan (lorazepam)  </t>
  </si>
  <si>
    <t>1 – 15 mg/hr</t>
  </si>
  <si>
    <t>Undiluted</t>
  </si>
  <si>
    <t>0.5 – 2 mg/hr</t>
  </si>
  <si>
    <t>Diprivan 50 mL (propofol)</t>
  </si>
  <si>
    <t>500 mg/50 mL (glass)</t>
  </si>
  <si>
    <t>Premixed</t>
  </si>
  <si>
    <t>5 – 50 mcg/kg/min</t>
  </si>
  <si>
    <t>Diprivan 100 mL (propofol)</t>
  </si>
  <si>
    <t>1000 mg/100 mL (glass)</t>
  </si>
  <si>
    <t>500 mg/250 mL</t>
  </si>
  <si>
    <t>Epinephrine</t>
  </si>
  <si>
    <t>4 mg/250 mL</t>
  </si>
  <si>
    <t>1 – 10 mcg/min</t>
  </si>
  <si>
    <t>25 – 200 mcg/hr</t>
  </si>
  <si>
    <t>Fentanyl #2 Concentrated</t>
  </si>
  <si>
    <t>NS</t>
  </si>
  <si>
    <t xml:space="preserve">NS </t>
  </si>
  <si>
    <t>2 – 200 mcg/min</t>
  </si>
  <si>
    <t>Levophed Concentrated (norepinephrine)</t>
  </si>
  <si>
    <t xml:space="preserve">32 mg/250 mL </t>
  </si>
  <si>
    <t xml:space="preserve">1 – 20 mg/hr  </t>
  </si>
  <si>
    <t>5 – 180 mcg/min</t>
  </si>
  <si>
    <t xml:space="preserve">40 mg/250 mL </t>
  </si>
  <si>
    <t>0.5 – 10 mcg/kg/min</t>
  </si>
  <si>
    <t>Nimbex Concentrated (cisatracurium)</t>
  </si>
  <si>
    <t>200 mg/100 mL</t>
  </si>
  <si>
    <t>Pitressin (vasopressin)</t>
  </si>
  <si>
    <t>20 units/250 mL</t>
  </si>
  <si>
    <t>0.03 units/min</t>
  </si>
  <si>
    <t>Precedex (dexmedetomidine)</t>
  </si>
  <si>
    <t>200  mcg/50 mL premix</t>
  </si>
  <si>
    <t>0.2 – 0.7 mcg/kg/hr</t>
  </si>
  <si>
    <t>0.5 – 15 mg/hr</t>
  </si>
  <si>
    <t>1 – 16 mcg/kg/min</t>
  </si>
  <si>
    <t>High Risk High Alert (HRHA) Medications in RED</t>
  </si>
  <si>
    <r>
      <t>D</t>
    </r>
    <r>
      <rPr>
        <vertAlign val="subscript"/>
        <sz val="12"/>
        <color theme="1"/>
        <rFont val="Calibri"/>
        <family val="2"/>
      </rPr>
      <t>5</t>
    </r>
    <r>
      <rPr>
        <sz val="12"/>
        <color theme="1"/>
        <rFont val="Calibri"/>
        <family val="2"/>
      </rPr>
      <t xml:space="preserve">W or </t>
    </r>
    <r>
      <rPr>
        <b/>
        <sz val="12"/>
        <color theme="1"/>
        <rFont val="Calibri"/>
        <family val="2"/>
      </rPr>
      <t>NS</t>
    </r>
  </si>
  <si>
    <r>
      <t>D</t>
    </r>
    <r>
      <rPr>
        <vertAlign val="subscript"/>
        <sz val="12"/>
        <color theme="1"/>
        <rFont val="Calibri"/>
        <family val="2"/>
      </rPr>
      <t>5</t>
    </r>
    <r>
      <rPr>
        <sz val="12"/>
        <color theme="1"/>
        <rFont val="Calibri"/>
        <family val="2"/>
      </rPr>
      <t>W</t>
    </r>
    <r>
      <rPr>
        <b/>
        <sz val="12"/>
        <color theme="1"/>
        <rFont val="Calibri"/>
        <family val="2"/>
      </rPr>
      <t xml:space="preserve"> </t>
    </r>
    <r>
      <rPr>
        <sz val="12"/>
        <color theme="1"/>
        <rFont val="Calibri"/>
        <family val="2"/>
      </rPr>
      <t xml:space="preserve">or </t>
    </r>
    <r>
      <rPr>
        <b/>
        <sz val="12"/>
        <color theme="1"/>
        <rFont val="Calibri"/>
        <family val="2"/>
      </rPr>
      <t>NS</t>
    </r>
  </si>
  <si>
    <r>
      <t>NS</t>
    </r>
    <r>
      <rPr>
        <sz val="12"/>
        <color theme="1"/>
        <rFont val="Calibri"/>
        <family val="2"/>
      </rPr>
      <t xml:space="preserve"> Premixed</t>
    </r>
  </si>
  <si>
    <r>
      <t xml:space="preserve">Dilaudid (hydromorphone)  </t>
    </r>
    <r>
      <rPr>
        <b/>
        <sz val="12"/>
        <color rgb="FFFF0000"/>
        <rFont val="Calibri"/>
        <family val="2"/>
      </rPr>
      <t xml:space="preserve"> </t>
    </r>
  </si>
  <si>
    <r>
      <t>D</t>
    </r>
    <r>
      <rPr>
        <b/>
        <vertAlign val="subscript"/>
        <sz val="12"/>
        <color theme="1"/>
        <rFont val="Calibri"/>
        <family val="2"/>
      </rPr>
      <t>5</t>
    </r>
    <r>
      <rPr>
        <b/>
        <sz val="12"/>
        <color theme="1"/>
        <rFont val="Calibri"/>
        <family val="2"/>
      </rPr>
      <t xml:space="preserve">W </t>
    </r>
    <r>
      <rPr>
        <sz val="12"/>
        <color theme="1"/>
        <rFont val="Calibri"/>
        <family val="2"/>
      </rPr>
      <t>or NS</t>
    </r>
  </si>
  <si>
    <r>
      <t>NS</t>
    </r>
    <r>
      <rPr>
        <sz val="12"/>
        <color theme="1"/>
        <rFont val="Calibri"/>
        <family val="2"/>
      </rPr>
      <t xml:space="preserve"> </t>
    </r>
  </si>
  <si>
    <r>
      <t>D</t>
    </r>
    <r>
      <rPr>
        <b/>
        <vertAlign val="subscript"/>
        <sz val="12"/>
        <color theme="1"/>
        <rFont val="Calibri"/>
        <family val="2"/>
      </rPr>
      <t>5</t>
    </r>
    <r>
      <rPr>
        <b/>
        <sz val="12"/>
        <color theme="1"/>
        <rFont val="Calibri"/>
        <family val="2"/>
      </rPr>
      <t>W (only)</t>
    </r>
  </si>
  <si>
    <r>
      <t>D</t>
    </r>
    <r>
      <rPr>
        <vertAlign val="subscript"/>
        <sz val="12"/>
        <color theme="1"/>
        <rFont val="Calibri"/>
        <family val="2"/>
      </rPr>
      <t>5</t>
    </r>
    <r>
      <rPr>
        <sz val="12"/>
        <color theme="1"/>
        <rFont val="Calibri"/>
        <family val="2"/>
      </rPr>
      <t>W or NS</t>
    </r>
  </si>
  <si>
    <r>
      <t xml:space="preserve">Morphine </t>
    </r>
    <r>
      <rPr>
        <b/>
        <sz val="12"/>
        <color rgb="FFFF0000"/>
        <rFont val="Calibri"/>
        <family val="2"/>
      </rPr>
      <t xml:space="preserve"> </t>
    </r>
  </si>
  <si>
    <r>
      <t xml:space="preserve">Neosynephrine Concentrated (phenylephrine)  </t>
    </r>
    <r>
      <rPr>
        <b/>
        <sz val="12"/>
        <color rgb="FFFF0000"/>
        <rFont val="Calibri"/>
        <family val="2"/>
      </rPr>
      <t xml:space="preserve"> </t>
    </r>
  </si>
  <si>
    <r>
      <t>D</t>
    </r>
    <r>
      <rPr>
        <vertAlign val="subscript"/>
        <sz val="12"/>
        <color rgb="FF000000"/>
        <rFont val="Calibri"/>
        <family val="2"/>
      </rPr>
      <t>5</t>
    </r>
    <r>
      <rPr>
        <sz val="12"/>
        <color rgb="FF000000"/>
        <rFont val="Calibri"/>
        <family val="2"/>
      </rPr>
      <t xml:space="preserve">W or </t>
    </r>
    <r>
      <rPr>
        <b/>
        <sz val="12"/>
        <color rgb="FF000000"/>
        <rFont val="Calibri"/>
        <family val="2"/>
      </rPr>
      <t>NS</t>
    </r>
  </si>
  <si>
    <r>
      <t xml:space="preserve">Versed (midazolam) </t>
    </r>
    <r>
      <rPr>
        <b/>
        <sz val="12"/>
        <color theme="1"/>
        <rFont val="Calibri"/>
        <family val="2"/>
      </rPr>
      <t xml:space="preserve"> </t>
    </r>
  </si>
  <si>
    <t>Quantity on Hand</t>
  </si>
  <si>
    <t>Avg Dose</t>
  </si>
  <si>
    <t>Avg Dose / Day (units)</t>
  </si>
  <si>
    <t>Days Tx on Hand</t>
  </si>
  <si>
    <t>Diprivan 20 mL (propofol)</t>
  </si>
  <si>
    <t>200 mg/20 mL (glass)</t>
  </si>
  <si>
    <t>1 – 3 mcg/kg/min</t>
  </si>
  <si>
    <r>
      <t xml:space="preserve">Vecuronium** </t>
    </r>
    <r>
      <rPr>
        <i/>
        <sz val="12"/>
        <rFont val="Calibri"/>
        <family val="2"/>
      </rPr>
      <t xml:space="preserve">use ONLY if no other NMB available </t>
    </r>
  </si>
  <si>
    <r>
      <t xml:space="preserve">Zemuron (rocuronium)** </t>
    </r>
    <r>
      <rPr>
        <i/>
        <sz val="12"/>
        <color rgb="FF000000"/>
        <rFont val="Calibri"/>
        <family val="2"/>
      </rPr>
      <t>use only when Nimbex unavailable</t>
    </r>
  </si>
  <si>
    <t xml:space="preserve">100 mg/100 mL </t>
  </si>
  <si>
    <t xml:space="preserve">50 mg/100 mL </t>
  </si>
  <si>
    <t xml:space="preserve">2000 mcg/100 mL </t>
  </si>
  <si>
    <t>Medication:                                  Brand (generic)</t>
  </si>
  <si>
    <t>Concentration</t>
  </si>
  <si>
    <t># Vials/ Day</t>
  </si>
  <si>
    <t>Total # Vials / Day</t>
  </si>
  <si>
    <t>Columns in yellow:  Change these to see how it impacts Days Tx on Hand</t>
  </si>
  <si>
    <t>Ketamine</t>
  </si>
  <si>
    <t xml:space="preserve">200 mg/100 mL </t>
  </si>
  <si>
    <t>5 – 20 mcg/kg/min</t>
  </si>
  <si>
    <t>4 – 15 mcg/kg/min</t>
  </si>
  <si>
    <r>
      <t xml:space="preserve">Tracrium (atracurium)** </t>
    </r>
    <r>
      <rPr>
        <i/>
        <sz val="12"/>
        <rFont val="Calibri"/>
        <family val="2"/>
      </rPr>
      <t xml:space="preserve">use ONLY if no other NMB available </t>
    </r>
  </si>
  <si>
    <t># Patients on ventilator</t>
  </si>
  <si>
    <t>Units</t>
  </si>
  <si>
    <t>mg</t>
  </si>
  <si>
    <t>mcg</t>
  </si>
  <si>
    <t>units</t>
  </si>
  <si>
    <t>Vial        (mg, mcg)</t>
  </si>
  <si>
    <t>The estimator tools provided on the ASHP COVID-19 Resource Center or to the Connect Community are subject to the professional judgment and interpretation of the practitioner. ASHP provides the information included in these estimator tools to help practitioners better understand current approaches related to COVID-19 treatment. Any reader of this information is advised that ASHP is not responsible for the accuracy or currency of the information, for any errors or omissions, and/or for any consequences arising from the use of the information contained in the estimator tools. Any reader is cautioned that ASHP makes no representation, guarantee, or warranty, express or implied, as to the accuracy and appropriateness of the information contained in the estimator tools and will bear no responsibility or liability for the results or consequences of their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</si>
</sst>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1"/>
      <color theme="1"/>
      <name val="Calibri"/>
      <family val="2"/>
      <scheme val="minor"/>
    </font>
    <font>
      <b/>
      <sz val="12"/>
      <color rgb="FFFFFFFF"/>
      <name val="Calibri"/>
      <family val="2"/>
    </font>
    <font>
      <sz val="12"/>
      <color theme="1"/>
      <name val="Calibri"/>
      <family val="2"/>
      <scheme val="minor"/>
    </font>
    <font>
      <sz val="12"/>
      <color theme="1"/>
      <name val="Calibri"/>
      <family val="2"/>
    </font>
    <font>
      <b/>
      <sz val="12"/>
      <color theme="1"/>
      <name val="Calibri"/>
      <family val="2"/>
    </font>
    <font>
      <vertAlign val="subscript"/>
      <sz val="12"/>
      <color theme="1"/>
      <name val="Calibri"/>
      <family val="2"/>
    </font>
    <font>
      <b/>
      <sz val="12"/>
      <color rgb="FFC00000"/>
      <name val="Calibri"/>
      <family val="2"/>
    </font>
    <font>
      <b/>
      <sz val="12"/>
      <color rgb="FFFF0000"/>
      <name val="Calibri"/>
      <family val="2"/>
    </font>
    <font>
      <b/>
      <vertAlign val="subscript"/>
      <sz val="12"/>
      <color theme="1"/>
      <name val="Calibri"/>
      <family val="2"/>
    </font>
    <font>
      <sz val="12"/>
      <color rgb="FF000000"/>
      <name val="Calibri"/>
      <family val="2"/>
    </font>
    <font>
      <b/>
      <sz val="12"/>
      <color rgb="FF000000"/>
      <name val="Calibri"/>
      <family val="2"/>
    </font>
    <font>
      <vertAlign val="subscript"/>
      <sz val="12"/>
      <color rgb="FF000000"/>
      <name val="Calibri"/>
      <family val="2"/>
    </font>
    <font>
      <i/>
      <sz val="12"/>
      <color rgb="FF000000"/>
      <name val="Calibri"/>
      <family val="2"/>
    </font>
    <font>
      <b/>
      <i/>
      <sz val="12"/>
      <color rgb="FFC00000"/>
      <name val="Calibri"/>
      <family val="2"/>
    </font>
    <font>
      <sz val="11"/>
      <color rgb="FF9C6500"/>
      <name val="Calibri"/>
      <family val="2"/>
      <scheme val="minor"/>
    </font>
    <font>
      <sz val="12"/>
      <name val="Calibri"/>
      <family val="2"/>
    </font>
    <font>
      <i/>
      <sz val="12"/>
      <name val="Calibri"/>
      <family val="2"/>
    </font>
    <font>
      <sz val="12"/>
      <color rgb="FF9C6500"/>
      <name val="Calibri"/>
      <family val="2"/>
      <scheme val="minor"/>
    </font>
    <font>
      <sz val="12"/>
      <color rgb="FFFF0000"/>
      <name val="Calibri"/>
      <family val="2"/>
      <scheme val="minor"/>
    </font>
  </fonts>
  <fills count="11">
    <fill>
      <patternFill patternType="none"/>
    </fill>
    <fill>
      <patternFill patternType="gray125"/>
    </fill>
    <fill>
      <patternFill patternType="solid">
        <fgColor rgb="FF002060"/>
        <bgColor indexed="64"/>
      </patternFill>
    </fill>
    <fill>
      <patternFill patternType="solid">
        <fgColor rgb="FFFFEB9C"/>
      </patternFill>
    </fill>
    <fill>
      <patternFill patternType="solid">
        <fgColor theme="5"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ck">
        <color indexed="64"/>
      </bottom>
      <diagonal/>
    </border>
    <border>
      <left style="medium">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thick">
        <color indexed="64"/>
      </left>
      <right style="thin">
        <color indexed="64"/>
      </right>
      <top style="thin">
        <color indexed="64"/>
      </top>
      <bottom style="thin">
        <color indexed="64"/>
      </bottom>
      <diagonal/>
    </border>
  </borders>
  <cellStyleXfs count="2">
    <xf numFmtId="0" fontId="0" fillId="0" borderId="0"/>
    <xf numFmtId="0" fontId="14" fillId="3" borderId="0" applyNumberFormat="0" applyBorder="0" applyAlignment="0" applyProtection="0"/>
  </cellStyleXfs>
  <cellXfs count="115">
    <xf numFmtId="0" fontId="0" fillId="0" borderId="0" xfId="0"/>
    <xf numFmtId="0" fontId="2" fillId="0" borderId="0" xfId="0" applyFont="1" applyProtection="1">
      <protection locked="0"/>
    </xf>
    <xf numFmtId="0" fontId="2" fillId="0" borderId="0" xfId="0" applyFont="1" applyAlignment="1" applyProtection="1">
      <alignment horizontal="left"/>
      <protection locked="0"/>
    </xf>
    <xf numFmtId="1" fontId="2" fillId="0" borderId="0" xfId="0" applyNumberFormat="1" applyFont="1" applyAlignment="1" applyProtection="1">
      <alignment horizontal="left"/>
      <protection locked="0"/>
    </xf>
    <xf numFmtId="1" fontId="2" fillId="0" borderId="0" xfId="0" applyNumberFormat="1" applyFont="1" applyProtection="1">
      <protection locked="0"/>
    </xf>
    <xf numFmtId="0" fontId="3" fillId="5" borderId="1" xfId="0" applyFont="1" applyFill="1" applyBorder="1" applyAlignment="1" applyProtection="1">
      <alignment vertical="center" wrapText="1"/>
      <protection locked="0"/>
    </xf>
    <xf numFmtId="0" fontId="3" fillId="8" borderId="1" xfId="0" applyFont="1" applyFill="1" applyBorder="1" applyAlignment="1" applyProtection="1">
      <alignment horizontal="center" vertical="center" wrapText="1"/>
      <protection locked="0"/>
    </xf>
    <xf numFmtId="1" fontId="3" fillId="8" borderId="1" xfId="0" applyNumberFormat="1" applyFont="1" applyFill="1" applyBorder="1" applyAlignment="1" applyProtection="1">
      <alignment horizontal="center" vertical="center" wrapText="1"/>
      <protection locked="0"/>
    </xf>
    <xf numFmtId="0" fontId="3" fillId="6" borderId="1" xfId="0" applyFont="1" applyFill="1" applyBorder="1" applyAlignment="1" applyProtection="1">
      <alignment vertical="center" wrapText="1"/>
      <protection locked="0"/>
    </xf>
    <xf numFmtId="0" fontId="4" fillId="6" borderId="1" xfId="0" applyFont="1" applyFill="1" applyBorder="1" applyAlignment="1" applyProtection="1">
      <alignment vertical="center" wrapText="1"/>
      <protection locked="0"/>
    </xf>
    <xf numFmtId="0" fontId="3" fillId="7" borderId="1" xfId="0" applyFont="1" applyFill="1" applyBorder="1" applyAlignment="1" applyProtection="1">
      <alignment vertical="center" wrapText="1"/>
      <protection locked="0"/>
    </xf>
    <xf numFmtId="0" fontId="4" fillId="7" borderId="1" xfId="0" applyFont="1" applyFill="1" applyBorder="1" applyAlignment="1" applyProtection="1">
      <alignment vertical="center" wrapText="1"/>
      <protection locked="0"/>
    </xf>
    <xf numFmtId="0" fontId="15" fillId="8" borderId="1" xfId="0" applyFont="1" applyFill="1" applyBorder="1" applyAlignment="1" applyProtection="1">
      <alignment horizontal="center" vertical="center" wrapText="1"/>
      <protection locked="0"/>
    </xf>
    <xf numFmtId="0" fontId="3" fillId="7" borderId="2" xfId="0" applyFont="1" applyFill="1" applyBorder="1" applyAlignment="1" applyProtection="1">
      <alignment vertical="center" wrapText="1"/>
      <protection locked="0"/>
    </xf>
    <xf numFmtId="0" fontId="4" fillId="7" borderId="2" xfId="0" applyFont="1" applyFill="1" applyBorder="1" applyAlignment="1" applyProtection="1">
      <alignment vertical="center" wrapText="1"/>
      <protection locked="0"/>
    </xf>
    <xf numFmtId="0" fontId="3" fillId="8" borderId="2" xfId="0" applyFont="1" applyFill="1" applyBorder="1" applyAlignment="1" applyProtection="1">
      <alignment horizontal="center" vertical="center" wrapText="1"/>
      <protection locked="0"/>
    </xf>
    <xf numFmtId="1" fontId="3" fillId="8" borderId="2" xfId="0" applyNumberFormat="1" applyFont="1" applyFill="1" applyBorder="1" applyAlignment="1" applyProtection="1">
      <alignment horizontal="center" vertical="center" wrapText="1"/>
      <protection locked="0"/>
    </xf>
    <xf numFmtId="0" fontId="3" fillId="7" borderId="5" xfId="0" applyFont="1" applyFill="1" applyBorder="1" applyAlignment="1" applyProtection="1">
      <alignment vertical="center" wrapText="1"/>
      <protection locked="0"/>
    </xf>
    <xf numFmtId="0" fontId="4" fillId="7" borderId="5" xfId="0" applyFont="1" applyFill="1" applyBorder="1" applyAlignment="1" applyProtection="1">
      <alignment vertical="center" wrapText="1"/>
      <protection locked="0"/>
    </xf>
    <xf numFmtId="0" fontId="3" fillId="8" borderId="5" xfId="0" applyFont="1" applyFill="1" applyBorder="1" applyAlignment="1" applyProtection="1">
      <alignment horizontal="center" vertical="center" wrapText="1"/>
      <protection locked="0"/>
    </xf>
    <xf numFmtId="1" fontId="3" fillId="8" borderId="5" xfId="0" applyNumberFormat="1" applyFont="1" applyFill="1" applyBorder="1" applyAlignment="1" applyProtection="1">
      <alignment horizontal="center" vertical="center" wrapText="1"/>
      <protection locked="0"/>
    </xf>
    <xf numFmtId="0" fontId="15" fillId="8" borderId="5" xfId="0" applyFont="1" applyFill="1" applyBorder="1" applyAlignment="1" applyProtection="1">
      <alignment horizontal="center" vertical="center" wrapText="1"/>
      <protection locked="0"/>
    </xf>
    <xf numFmtId="0" fontId="3" fillId="4" borderId="2" xfId="0" applyFont="1" applyFill="1" applyBorder="1" applyAlignment="1" applyProtection="1">
      <alignment vertical="center" wrapText="1"/>
      <protection locked="0"/>
    </xf>
    <xf numFmtId="0" fontId="3" fillId="4" borderId="1" xfId="0" applyFont="1" applyFill="1" applyBorder="1" applyAlignment="1" applyProtection="1">
      <alignment vertical="center" wrapText="1"/>
      <protection locked="0"/>
    </xf>
    <xf numFmtId="0" fontId="3" fillId="4" borderId="5" xfId="0" applyFont="1" applyFill="1" applyBorder="1" applyAlignment="1" applyProtection="1">
      <alignment vertical="center" wrapText="1"/>
      <protection locked="0"/>
    </xf>
    <xf numFmtId="0" fontId="10" fillId="4" borderId="5" xfId="0" applyFont="1" applyFill="1" applyBorder="1" applyAlignment="1" applyProtection="1">
      <alignment vertical="center" wrapText="1"/>
      <protection locked="0"/>
    </xf>
    <xf numFmtId="0" fontId="15" fillId="8" borderId="2" xfId="0" applyFont="1" applyFill="1" applyBorder="1" applyAlignment="1" applyProtection="1">
      <alignment horizontal="center" vertical="center" wrapText="1"/>
      <protection locked="0"/>
    </xf>
    <xf numFmtId="1" fontId="3" fillId="5" borderId="1" xfId="0" applyNumberFormat="1" applyFont="1" applyFill="1" applyBorder="1" applyAlignment="1" applyProtection="1">
      <alignment horizontal="center" vertical="center" wrapText="1"/>
      <protection hidden="1"/>
    </xf>
    <xf numFmtId="1" fontId="3" fillId="6" borderId="1" xfId="0" applyNumberFormat="1" applyFont="1" applyFill="1" applyBorder="1" applyAlignment="1" applyProtection="1">
      <alignment horizontal="center" vertical="center" wrapText="1"/>
      <protection hidden="1"/>
    </xf>
    <xf numFmtId="1" fontId="3" fillId="7" borderId="2" xfId="0" applyNumberFormat="1" applyFont="1" applyFill="1" applyBorder="1" applyAlignment="1" applyProtection="1">
      <alignment horizontal="center" vertical="center" wrapText="1"/>
      <protection hidden="1"/>
    </xf>
    <xf numFmtId="1" fontId="3" fillId="7" borderId="5" xfId="0" applyNumberFormat="1" applyFont="1" applyFill="1" applyBorder="1" applyAlignment="1" applyProtection="1">
      <alignment horizontal="center" vertical="center" wrapText="1"/>
      <protection hidden="1"/>
    </xf>
    <xf numFmtId="1" fontId="3" fillId="7" borderId="1" xfId="0" applyNumberFormat="1" applyFont="1" applyFill="1" applyBorder="1" applyAlignment="1" applyProtection="1">
      <alignment horizontal="center" vertical="center" wrapText="1"/>
      <protection hidden="1"/>
    </xf>
    <xf numFmtId="1" fontId="3" fillId="4" borderId="1" xfId="0" applyNumberFormat="1" applyFont="1" applyFill="1" applyBorder="1" applyAlignment="1" applyProtection="1">
      <alignment horizontal="center" vertical="center" wrapText="1"/>
      <protection hidden="1"/>
    </xf>
    <xf numFmtId="1" fontId="3" fillId="4" borderId="5" xfId="0" applyNumberFormat="1" applyFont="1" applyFill="1" applyBorder="1" applyAlignment="1" applyProtection="1">
      <alignment horizontal="center" vertical="center" wrapText="1"/>
      <protection hidden="1"/>
    </xf>
    <xf numFmtId="1" fontId="3" fillId="4" borderId="2" xfId="0" applyNumberFormat="1" applyFont="1" applyFill="1" applyBorder="1" applyAlignment="1" applyProtection="1">
      <alignment horizontal="center" vertical="center" wrapText="1"/>
      <protection hidden="1"/>
    </xf>
    <xf numFmtId="0" fontId="3" fillId="5" borderId="1" xfId="0" applyFont="1" applyFill="1" applyBorder="1" applyAlignment="1" applyProtection="1">
      <alignment horizontal="left" vertical="center" wrapText="1"/>
      <protection locked="0"/>
    </xf>
    <xf numFmtId="0" fontId="3" fillId="6" borderId="1" xfId="0" applyFont="1" applyFill="1" applyBorder="1" applyAlignment="1" applyProtection="1">
      <alignment horizontal="left" vertical="center" wrapText="1"/>
      <protection locked="0"/>
    </xf>
    <xf numFmtId="0" fontId="3" fillId="7" borderId="5" xfId="0" applyFont="1" applyFill="1" applyBorder="1" applyAlignment="1" applyProtection="1">
      <alignment horizontal="left" vertical="center" wrapText="1"/>
      <protection locked="0"/>
    </xf>
    <xf numFmtId="0" fontId="15" fillId="7" borderId="1"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left" vertical="center" wrapText="1"/>
      <protection locked="0"/>
    </xf>
    <xf numFmtId="0" fontId="6" fillId="4" borderId="5" xfId="0" applyFont="1" applyFill="1" applyBorder="1" applyAlignment="1" applyProtection="1">
      <alignment horizontal="left" vertical="center" wrapText="1"/>
      <protection locked="0"/>
    </xf>
    <xf numFmtId="0" fontId="6" fillId="4" borderId="2" xfId="0" applyFont="1" applyFill="1" applyBorder="1" applyAlignment="1" applyProtection="1">
      <alignment horizontal="left" vertical="center" wrapText="1"/>
      <protection locked="0"/>
    </xf>
    <xf numFmtId="0" fontId="1" fillId="2" borderId="10" xfId="0" applyFont="1" applyFill="1" applyBorder="1" applyAlignment="1" applyProtection="1">
      <alignment vertical="center" wrapText="1"/>
      <protection locked="0"/>
    </xf>
    <xf numFmtId="0" fontId="1" fillId="2" borderId="9" xfId="0" applyFont="1" applyFill="1" applyBorder="1" applyAlignment="1" applyProtection="1">
      <alignment horizontal="left" vertical="center" wrapText="1"/>
      <protection locked="0"/>
    </xf>
    <xf numFmtId="0" fontId="1" fillId="2" borderId="9" xfId="0" applyFont="1" applyFill="1" applyBorder="1" applyAlignment="1" applyProtection="1">
      <alignment vertical="center" wrapText="1"/>
      <protection locked="0"/>
    </xf>
    <xf numFmtId="0" fontId="3" fillId="5" borderId="7"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2" xfId="0" applyFont="1" applyFill="1" applyBorder="1" applyAlignment="1" applyProtection="1">
      <alignment vertical="center" wrapText="1"/>
      <protection locked="0"/>
    </xf>
    <xf numFmtId="1" fontId="3" fillId="5" borderId="2" xfId="0" applyNumberFormat="1" applyFont="1" applyFill="1" applyBorder="1" applyAlignment="1" applyProtection="1">
      <alignment horizontal="center" vertical="center" wrapText="1"/>
      <protection hidden="1"/>
    </xf>
    <xf numFmtId="0" fontId="3" fillId="5" borderId="12" xfId="0" applyFont="1" applyFill="1" applyBorder="1" applyAlignment="1" applyProtection="1">
      <alignment horizontal="left" vertical="center" wrapText="1"/>
      <protection locked="0"/>
    </xf>
    <xf numFmtId="0" fontId="4" fillId="5" borderId="1" xfId="0" applyFont="1" applyFill="1" applyBorder="1" applyAlignment="1" applyProtection="1">
      <alignment vertical="center" wrapText="1"/>
      <protection locked="0"/>
    </xf>
    <xf numFmtId="0" fontId="3" fillId="6" borderId="7" xfId="0" applyFont="1" applyFill="1" applyBorder="1" applyAlignment="1" applyProtection="1">
      <alignment horizontal="left" vertical="center" wrapText="1"/>
      <protection locked="0"/>
    </xf>
    <xf numFmtId="0" fontId="3" fillId="6" borderId="2" xfId="0" applyFont="1" applyFill="1" applyBorder="1" applyAlignment="1" applyProtection="1">
      <alignment horizontal="left" vertical="center" wrapText="1"/>
      <protection locked="0"/>
    </xf>
    <xf numFmtId="0" fontId="3" fillId="6" borderId="2" xfId="0" applyFont="1" applyFill="1" applyBorder="1" applyAlignment="1" applyProtection="1">
      <alignment vertical="center" wrapText="1"/>
      <protection locked="0"/>
    </xf>
    <xf numFmtId="0" fontId="4" fillId="6" borderId="2" xfId="0" applyFont="1" applyFill="1" applyBorder="1" applyAlignment="1" applyProtection="1">
      <alignment vertical="center" wrapText="1"/>
      <protection locked="0"/>
    </xf>
    <xf numFmtId="1" fontId="3" fillId="6" borderId="2" xfId="0" applyNumberFormat="1" applyFont="1" applyFill="1" applyBorder="1" applyAlignment="1" applyProtection="1">
      <alignment horizontal="center" vertical="center" wrapText="1"/>
      <protection hidden="1"/>
    </xf>
    <xf numFmtId="0" fontId="3" fillId="6" borderId="12" xfId="0" applyFont="1" applyFill="1" applyBorder="1" applyAlignment="1" applyProtection="1">
      <alignment horizontal="left" vertical="center" wrapText="1"/>
      <protection locked="0"/>
    </xf>
    <xf numFmtId="0" fontId="3" fillId="6" borderId="8" xfId="0" applyFont="1" applyFill="1" applyBorder="1" applyAlignment="1" applyProtection="1">
      <alignment horizontal="left" vertical="center" wrapText="1"/>
      <protection locked="0"/>
    </xf>
    <xf numFmtId="0" fontId="3" fillId="6" borderId="5" xfId="0" applyFont="1" applyFill="1" applyBorder="1" applyAlignment="1" applyProtection="1">
      <alignment horizontal="left" vertical="center" wrapText="1"/>
      <protection locked="0"/>
    </xf>
    <xf numFmtId="0" fontId="3" fillId="6" borderId="5" xfId="0" applyFont="1" applyFill="1" applyBorder="1" applyAlignment="1" applyProtection="1">
      <alignment vertical="center" wrapText="1"/>
      <protection locked="0"/>
    </xf>
    <xf numFmtId="1" fontId="3" fillId="6" borderId="5" xfId="0" applyNumberFormat="1" applyFont="1" applyFill="1" applyBorder="1" applyAlignment="1" applyProtection="1">
      <alignment horizontal="center" vertical="center" wrapText="1"/>
      <protection hidden="1"/>
    </xf>
    <xf numFmtId="0" fontId="3" fillId="7" borderId="7" xfId="0" applyFont="1" applyFill="1" applyBorder="1" applyAlignment="1" applyProtection="1">
      <alignment horizontal="left" vertical="center" wrapText="1"/>
      <protection locked="0"/>
    </xf>
    <xf numFmtId="0" fontId="3" fillId="7" borderId="2" xfId="0" applyFont="1" applyFill="1" applyBorder="1" applyAlignment="1" applyProtection="1">
      <alignment horizontal="left" vertical="center" wrapText="1"/>
      <protection locked="0"/>
    </xf>
    <xf numFmtId="0" fontId="9" fillId="8" borderId="1" xfId="0" applyFont="1" applyFill="1" applyBorder="1" applyAlignment="1" applyProtection="1">
      <alignment horizontal="center" vertical="center" wrapText="1"/>
      <protection locked="0"/>
    </xf>
    <xf numFmtId="1" fontId="9" fillId="8" borderId="1" xfId="0" applyNumberFormat="1" applyFont="1" applyFill="1" applyBorder="1" applyAlignment="1" applyProtection="1">
      <alignment horizontal="center" vertical="center" wrapText="1"/>
      <protection locked="0"/>
    </xf>
    <xf numFmtId="0" fontId="3" fillId="7" borderId="1" xfId="0" applyFont="1" applyFill="1" applyBorder="1" applyAlignment="1" applyProtection="1">
      <alignment horizontal="left" vertical="center" wrapText="1"/>
      <protection locked="0"/>
    </xf>
    <xf numFmtId="164" fontId="3" fillId="5" borderId="3" xfId="0" applyNumberFormat="1" applyFont="1" applyFill="1" applyBorder="1" applyAlignment="1" applyProtection="1">
      <alignment horizontal="center" vertical="center" wrapText="1"/>
      <protection hidden="1"/>
    </xf>
    <xf numFmtId="164" fontId="3" fillId="5" borderId="4" xfId="0" applyNumberFormat="1" applyFont="1" applyFill="1" applyBorder="1" applyAlignment="1" applyProtection="1">
      <alignment horizontal="center" vertical="center" wrapText="1"/>
      <protection hidden="1"/>
    </xf>
    <xf numFmtId="164" fontId="3" fillId="6" borderId="3" xfId="0" applyNumberFormat="1" applyFont="1" applyFill="1" applyBorder="1" applyAlignment="1" applyProtection="1">
      <alignment horizontal="center" vertical="center" wrapText="1"/>
      <protection hidden="1"/>
    </xf>
    <xf numFmtId="164" fontId="3" fillId="6" borderId="4" xfId="0" applyNumberFormat="1" applyFont="1" applyFill="1" applyBorder="1" applyAlignment="1" applyProtection="1">
      <alignment horizontal="center" vertical="center" wrapText="1"/>
      <protection hidden="1"/>
    </xf>
    <xf numFmtId="164" fontId="3" fillId="6" borderId="6" xfId="0" applyNumberFormat="1" applyFont="1" applyFill="1" applyBorder="1" applyAlignment="1" applyProtection="1">
      <alignment horizontal="center" vertical="center" wrapText="1"/>
      <protection hidden="1"/>
    </xf>
    <xf numFmtId="164" fontId="3" fillId="7" borderId="3" xfId="0" applyNumberFormat="1" applyFont="1" applyFill="1" applyBorder="1" applyAlignment="1" applyProtection="1">
      <alignment horizontal="center" vertical="center" wrapText="1"/>
      <protection hidden="1"/>
    </xf>
    <xf numFmtId="164" fontId="3" fillId="7" borderId="4" xfId="0" applyNumberFormat="1" applyFont="1" applyFill="1" applyBorder="1" applyAlignment="1" applyProtection="1">
      <alignment horizontal="center" vertical="center" wrapText="1"/>
      <protection hidden="1"/>
    </xf>
    <xf numFmtId="164" fontId="3" fillId="7" borderId="6" xfId="0" applyNumberFormat="1" applyFont="1" applyFill="1" applyBorder="1" applyAlignment="1" applyProtection="1">
      <alignment horizontal="center" vertical="center" wrapText="1"/>
      <protection hidden="1"/>
    </xf>
    <xf numFmtId="164" fontId="3" fillId="4" borderId="3" xfId="0" applyNumberFormat="1" applyFont="1" applyFill="1" applyBorder="1" applyAlignment="1" applyProtection="1">
      <alignment horizontal="center" vertical="center" wrapText="1"/>
      <protection hidden="1"/>
    </xf>
    <xf numFmtId="164" fontId="3" fillId="4" borderId="4" xfId="0" applyNumberFormat="1" applyFont="1" applyFill="1" applyBorder="1" applyAlignment="1" applyProtection="1">
      <alignment horizontal="center" vertical="center" wrapText="1"/>
      <protection hidden="1"/>
    </xf>
    <xf numFmtId="164" fontId="3" fillId="4" borderId="6" xfId="0" applyNumberFormat="1" applyFont="1" applyFill="1" applyBorder="1" applyAlignment="1" applyProtection="1">
      <alignment horizontal="center" vertical="center" wrapText="1"/>
      <protection hidden="1"/>
    </xf>
    <xf numFmtId="164" fontId="2" fillId="0" borderId="0" xfId="0" applyNumberFormat="1" applyFont="1" applyAlignment="1" applyProtection="1">
      <alignment horizontal="left"/>
      <protection locked="0"/>
    </xf>
    <xf numFmtId="0" fontId="17" fillId="8" borderId="9" xfId="1" applyFont="1" applyFill="1" applyBorder="1" applyAlignment="1" applyProtection="1">
      <alignment horizontal="center" vertical="center" wrapText="1"/>
      <protection locked="0"/>
    </xf>
    <xf numFmtId="1" fontId="17" fillId="8" borderId="9" xfId="1" applyNumberFormat="1" applyFont="1" applyFill="1" applyBorder="1" applyAlignment="1" applyProtection="1">
      <alignment horizontal="center" vertical="center" wrapText="1"/>
      <protection locked="0"/>
    </xf>
    <xf numFmtId="1" fontId="1" fillId="2" borderId="9" xfId="0" applyNumberFormat="1" applyFont="1" applyFill="1" applyBorder="1" applyAlignment="1" applyProtection="1">
      <alignment horizontal="center" vertical="center" wrapText="1"/>
      <protection hidden="1"/>
    </xf>
    <xf numFmtId="164" fontId="1" fillId="2" borderId="11" xfId="0" applyNumberFormat="1" applyFont="1" applyFill="1" applyBorder="1" applyAlignment="1" applyProtection="1">
      <alignment horizontal="center" vertical="center" wrapText="1"/>
      <protection hidden="1"/>
    </xf>
    <xf numFmtId="0" fontId="3" fillId="7" borderId="1" xfId="0" applyFont="1" applyFill="1" applyBorder="1" applyAlignment="1">
      <alignment vertical="center" wrapText="1"/>
    </xf>
    <xf numFmtId="0" fontId="4" fillId="7" borderId="1" xfId="0" applyFont="1" applyFill="1" applyBorder="1" applyAlignment="1">
      <alignment vertical="center" wrapText="1"/>
    </xf>
    <xf numFmtId="0" fontId="14" fillId="9" borderId="0" xfId="1" applyFill="1" applyProtection="1">
      <protection locked="0"/>
    </xf>
    <xf numFmtId="0" fontId="14" fillId="9" borderId="0" xfId="1" applyFill="1" applyAlignment="1" applyProtection="1">
      <alignment horizontal="left"/>
      <protection locked="0"/>
    </xf>
    <xf numFmtId="0" fontId="2" fillId="9" borderId="0" xfId="0" applyFont="1" applyFill="1" applyProtection="1">
      <protection locked="0"/>
    </xf>
    <xf numFmtId="0" fontId="9" fillId="4" borderId="2" xfId="0" applyFont="1" applyFill="1" applyBorder="1" applyAlignment="1" applyProtection="1">
      <alignment vertical="center" wrapText="1"/>
      <protection locked="0"/>
    </xf>
    <xf numFmtId="0" fontId="9" fillId="4" borderId="5" xfId="0" applyFont="1" applyFill="1" applyBorder="1" applyAlignment="1" applyProtection="1">
      <alignment vertical="center" wrapText="1"/>
      <protection locked="0"/>
    </xf>
    <xf numFmtId="0" fontId="3" fillId="5" borderId="5" xfId="0" applyFont="1" applyFill="1" applyBorder="1" applyAlignment="1" applyProtection="1">
      <alignment horizontal="left" vertical="center" wrapText="1"/>
      <protection locked="0"/>
    </xf>
    <xf numFmtId="0" fontId="3" fillId="5" borderId="5" xfId="0" applyFont="1" applyFill="1" applyBorder="1" applyAlignment="1" applyProtection="1">
      <alignment vertical="center" wrapText="1"/>
      <protection locked="0"/>
    </xf>
    <xf numFmtId="0" fontId="4" fillId="5" borderId="5" xfId="0" applyFont="1" applyFill="1" applyBorder="1" applyAlignment="1" applyProtection="1">
      <alignment vertical="center" wrapText="1"/>
      <protection locked="0"/>
    </xf>
    <xf numFmtId="1" fontId="3" fillId="5" borderId="5" xfId="0" applyNumberFormat="1" applyFont="1" applyFill="1" applyBorder="1" applyAlignment="1" applyProtection="1">
      <alignment horizontal="center" vertical="center" wrapText="1"/>
      <protection hidden="1"/>
    </xf>
    <xf numFmtId="164" fontId="3" fillId="5" borderId="6" xfId="0" applyNumberFormat="1" applyFont="1" applyFill="1" applyBorder="1" applyAlignment="1" applyProtection="1">
      <alignment horizontal="center" vertical="center" wrapText="1"/>
      <protection hidden="1"/>
    </xf>
    <xf numFmtId="0" fontId="10" fillId="4" borderId="2" xfId="0" applyFont="1" applyFill="1" applyBorder="1" applyAlignment="1" applyProtection="1">
      <alignment vertical="center" wrapText="1"/>
      <protection locked="0"/>
    </xf>
    <xf numFmtId="0" fontId="3" fillId="8" borderId="2" xfId="0" applyFont="1" applyFill="1" applyBorder="1" applyAlignment="1" applyProtection="1">
      <alignment horizontal="left" vertical="center" wrapText="1"/>
      <protection locked="0"/>
    </xf>
    <xf numFmtId="0" fontId="3" fillId="8" borderId="1" xfId="0" applyFont="1" applyFill="1" applyBorder="1" applyAlignment="1" applyProtection="1">
      <alignment horizontal="left" vertical="center" wrapText="1"/>
      <protection locked="0"/>
    </xf>
    <xf numFmtId="0" fontId="3" fillId="8" borderId="5" xfId="0" applyFont="1" applyFill="1" applyBorder="1" applyAlignment="1" applyProtection="1">
      <alignment horizontal="left" vertical="center" wrapText="1"/>
      <protection locked="0"/>
    </xf>
    <xf numFmtId="0" fontId="15" fillId="8" borderId="1" xfId="0" applyFont="1" applyFill="1" applyBorder="1" applyAlignment="1" applyProtection="1">
      <alignment horizontal="left" vertical="center" wrapText="1"/>
      <protection locked="0"/>
    </xf>
    <xf numFmtId="0" fontId="6" fillId="8" borderId="2" xfId="0" applyFont="1" applyFill="1" applyBorder="1" applyAlignment="1" applyProtection="1">
      <alignment horizontal="left" vertical="center" wrapText="1"/>
      <protection locked="0"/>
    </xf>
    <xf numFmtId="0" fontId="6" fillId="8" borderId="1" xfId="0" applyFont="1" applyFill="1" applyBorder="1" applyAlignment="1" applyProtection="1">
      <alignment horizontal="left" vertical="center" wrapText="1"/>
      <protection locked="0"/>
    </xf>
    <xf numFmtId="0" fontId="6" fillId="8" borderId="5" xfId="0" applyFont="1" applyFill="1" applyBorder="1" applyAlignment="1" applyProtection="1">
      <alignment horizontal="left" vertical="center" wrapText="1"/>
      <protection locked="0"/>
    </xf>
    <xf numFmtId="0" fontId="17" fillId="8" borderId="9" xfId="1" applyFont="1" applyFill="1" applyBorder="1" applyAlignment="1" applyProtection="1">
      <alignment horizontal="left" vertical="center" wrapText="1"/>
      <protection locked="0"/>
    </xf>
    <xf numFmtId="0" fontId="3" fillId="7" borderId="12" xfId="0" applyFont="1" applyFill="1" applyBorder="1" applyAlignment="1" applyProtection="1">
      <alignment horizontal="left" vertical="center"/>
      <protection locked="0"/>
    </xf>
    <xf numFmtId="0" fontId="3" fillId="5" borderId="12" xfId="0" applyFont="1" applyFill="1" applyBorder="1" applyAlignment="1" applyProtection="1">
      <alignment horizontal="left" vertical="center" wrapText="1"/>
      <protection locked="0"/>
    </xf>
    <xf numFmtId="0" fontId="3" fillId="5" borderId="8" xfId="0" applyFont="1" applyFill="1" applyBorder="1" applyAlignment="1" applyProtection="1">
      <alignment horizontal="left" vertical="center" wrapText="1"/>
      <protection locked="0"/>
    </xf>
    <xf numFmtId="0" fontId="13" fillId="0" borderId="0" xfId="0" applyFont="1" applyBorder="1" applyAlignment="1" applyProtection="1">
      <alignment vertical="center" wrapText="1"/>
      <protection locked="0"/>
    </xf>
    <xf numFmtId="0" fontId="6" fillId="4" borderId="7" xfId="0" applyFont="1" applyFill="1" applyBorder="1" applyAlignment="1" applyProtection="1">
      <alignment horizontal="left" vertical="center" wrapText="1"/>
      <protection locked="0"/>
    </xf>
    <xf numFmtId="0" fontId="6" fillId="4" borderId="8" xfId="0" applyFont="1" applyFill="1" applyBorder="1" applyAlignment="1" applyProtection="1">
      <alignment horizontal="left" vertical="center" wrapText="1"/>
      <protection locked="0"/>
    </xf>
    <xf numFmtId="0" fontId="3" fillId="7" borderId="12" xfId="0" applyFont="1" applyFill="1" applyBorder="1" applyAlignment="1" applyProtection="1">
      <alignment horizontal="left" vertical="center" wrapText="1"/>
      <protection locked="0"/>
    </xf>
    <xf numFmtId="0" fontId="3" fillId="7" borderId="8" xfId="0" applyFont="1" applyFill="1" applyBorder="1" applyAlignment="1" applyProtection="1">
      <alignment horizontal="left" vertical="center" wrapText="1"/>
      <protection locked="0"/>
    </xf>
    <xf numFmtId="0" fontId="0" fillId="0" borderId="12" xfId="0" applyBorder="1" applyAlignment="1">
      <alignment horizontal="left" vertical="center" wrapText="1"/>
    </xf>
    <xf numFmtId="0" fontId="0" fillId="0" borderId="8" xfId="0" applyBorder="1" applyAlignment="1">
      <alignment horizontal="left" vertical="center" wrapText="1"/>
    </xf>
    <xf numFmtId="0" fontId="18" fillId="10" borderId="0" xfId="0" applyFont="1" applyFill="1" applyAlignment="1">
      <alignment wrapText="1"/>
    </xf>
    <xf numFmtId="0" fontId="0" fillId="10" borderId="0" xfId="0" applyFill="1"/>
  </cellXfs>
  <cellStyles count="2">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A2" sqref="A2"/>
    </sheetView>
  </sheetViews>
  <sheetFormatPr defaultRowHeight="15" x14ac:dyDescent="0.25"/>
  <cols>
    <col min="1" max="1" width="74.85546875" style="114" customWidth="1"/>
    <col min="2" max="16384" width="9.140625" style="114"/>
  </cols>
  <sheetData>
    <row r="1" spans="1:1" ht="189" x14ac:dyDescent="0.25">
      <c r="A1" s="113" t="s">
        <v>79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zoomScale="85" zoomScaleNormal="85" workbookViewId="0">
      <pane ySplit="1" topLeftCell="A2" activePane="bottomLeft" state="frozen"/>
      <selection pane="bottomLeft" activeCell="A28" sqref="A28:F28"/>
    </sheetView>
  </sheetViews>
  <sheetFormatPr defaultColWidth="20.7109375" defaultRowHeight="15.75" x14ac:dyDescent="0.25"/>
  <cols>
    <col min="1" max="1" width="27.42578125" style="1" customWidth="1"/>
    <col min="2" max="2" width="12" style="2" customWidth="1"/>
    <col min="3" max="3" width="9.140625" style="2" customWidth="1"/>
    <col min="4" max="4" width="18.28515625" style="1" customWidth="1"/>
    <col min="5" max="5" width="13.85546875" style="1" customWidth="1"/>
    <col min="6" max="6" width="13.7109375" style="1" customWidth="1"/>
    <col min="7" max="7" width="10.5703125" style="2" customWidth="1"/>
    <col min="8" max="8" width="9.140625" style="2" customWidth="1"/>
    <col min="9" max="9" width="12.140625" style="3" customWidth="1"/>
    <col min="10" max="10" width="10.5703125" style="3" customWidth="1"/>
    <col min="11" max="11" width="12.140625" style="3" customWidth="1"/>
    <col min="12" max="12" width="8.42578125" style="3" customWidth="1"/>
    <col min="13" max="13" width="9.5703125" style="77" customWidth="1"/>
    <col min="14" max="14" width="20.7109375" style="1"/>
    <col min="15" max="15" width="15.140625" style="1" bestFit="1" customWidth="1"/>
    <col min="16" max="16384" width="20.7109375" style="1"/>
  </cols>
  <sheetData>
    <row r="1" spans="1:14" ht="116.25" customHeight="1" thickTop="1" thickBot="1" x14ac:dyDescent="0.3">
      <c r="A1" s="42" t="s">
        <v>63</v>
      </c>
      <c r="B1" s="102" t="s">
        <v>78</v>
      </c>
      <c r="C1" s="43" t="s">
        <v>74</v>
      </c>
      <c r="D1" s="44" t="s">
        <v>64</v>
      </c>
      <c r="E1" s="44" t="s">
        <v>0</v>
      </c>
      <c r="F1" s="44" t="s">
        <v>1</v>
      </c>
      <c r="G1" s="78" t="s">
        <v>51</v>
      </c>
      <c r="H1" s="78" t="s">
        <v>52</v>
      </c>
      <c r="I1" s="80" t="s">
        <v>53</v>
      </c>
      <c r="J1" s="80" t="s">
        <v>65</v>
      </c>
      <c r="K1" s="79" t="s">
        <v>73</v>
      </c>
      <c r="L1" s="80" t="s">
        <v>66</v>
      </c>
      <c r="M1" s="81" t="s">
        <v>54</v>
      </c>
    </row>
    <row r="2" spans="1:14" ht="39.950000000000003" customHeight="1" thickTop="1" x14ac:dyDescent="0.25">
      <c r="A2" s="45" t="s">
        <v>3</v>
      </c>
      <c r="B2" s="95">
        <v>20</v>
      </c>
      <c r="C2" s="46" t="s">
        <v>75</v>
      </c>
      <c r="D2" s="47" t="s">
        <v>2</v>
      </c>
      <c r="E2" s="47" t="s">
        <v>40</v>
      </c>
      <c r="F2" s="47" t="s">
        <v>4</v>
      </c>
      <c r="G2" s="15">
        <v>500</v>
      </c>
      <c r="H2" s="15">
        <v>5</v>
      </c>
      <c r="I2" s="48">
        <f>H2*24</f>
        <v>120</v>
      </c>
      <c r="J2" s="48">
        <f>I2/B2</f>
        <v>6</v>
      </c>
      <c r="K2" s="16">
        <v>20</v>
      </c>
      <c r="L2" s="48">
        <f t="shared" ref="L2:L16" si="0">J2*K2</f>
        <v>120</v>
      </c>
      <c r="M2" s="66">
        <f t="shared" ref="M2:M16" si="1">G2/L2</f>
        <v>4.166666666666667</v>
      </c>
    </row>
    <row r="3" spans="1:14" ht="39.950000000000003" customHeight="1" x14ac:dyDescent="0.25">
      <c r="A3" s="49" t="s">
        <v>55</v>
      </c>
      <c r="B3" s="96">
        <v>200</v>
      </c>
      <c r="C3" s="35" t="s">
        <v>75</v>
      </c>
      <c r="D3" s="5" t="s">
        <v>56</v>
      </c>
      <c r="E3" s="5" t="s">
        <v>5</v>
      </c>
      <c r="F3" s="5" t="s">
        <v>10</v>
      </c>
      <c r="G3" s="6">
        <v>500</v>
      </c>
      <c r="H3" s="6">
        <v>40</v>
      </c>
      <c r="I3" s="27">
        <f>((H3*80*60)/1000)*24</f>
        <v>4608</v>
      </c>
      <c r="J3" s="27">
        <f t="shared" ref="J3:J27" si="2">I3/B3</f>
        <v>23.04</v>
      </c>
      <c r="K3" s="7">
        <v>20</v>
      </c>
      <c r="L3" s="27">
        <f t="shared" si="0"/>
        <v>460.79999999999995</v>
      </c>
      <c r="M3" s="67">
        <f t="shared" si="1"/>
        <v>1.0850694444444446</v>
      </c>
    </row>
    <row r="4" spans="1:14" ht="39.950000000000003" customHeight="1" x14ac:dyDescent="0.25">
      <c r="A4" s="49" t="s">
        <v>7</v>
      </c>
      <c r="B4" s="96">
        <v>500</v>
      </c>
      <c r="C4" s="35" t="s">
        <v>75</v>
      </c>
      <c r="D4" s="5" t="s">
        <v>8</v>
      </c>
      <c r="E4" s="5" t="s">
        <v>9</v>
      </c>
      <c r="F4" s="5" t="s">
        <v>10</v>
      </c>
      <c r="G4" s="6">
        <v>500</v>
      </c>
      <c r="H4" s="6">
        <v>40</v>
      </c>
      <c r="I4" s="27">
        <f>((H4*80*60)/1000)*24</f>
        <v>4608</v>
      </c>
      <c r="J4" s="27">
        <f t="shared" si="2"/>
        <v>9.2159999999999993</v>
      </c>
      <c r="K4" s="7">
        <v>20</v>
      </c>
      <c r="L4" s="27">
        <f t="shared" si="0"/>
        <v>184.32</v>
      </c>
      <c r="M4" s="67">
        <f t="shared" si="1"/>
        <v>2.7126736111111112</v>
      </c>
    </row>
    <row r="5" spans="1:14" ht="39.950000000000003" customHeight="1" x14ac:dyDescent="0.25">
      <c r="A5" s="49" t="s">
        <v>11</v>
      </c>
      <c r="B5" s="96">
        <v>1000</v>
      </c>
      <c r="C5" s="35" t="s">
        <v>75</v>
      </c>
      <c r="D5" s="5" t="s">
        <v>12</v>
      </c>
      <c r="E5" s="5" t="s">
        <v>9</v>
      </c>
      <c r="F5" s="5" t="s">
        <v>10</v>
      </c>
      <c r="G5" s="6">
        <v>500</v>
      </c>
      <c r="H5" s="6">
        <v>40</v>
      </c>
      <c r="I5" s="27">
        <f>((H5*80*60)/1000)*24</f>
        <v>4608</v>
      </c>
      <c r="J5" s="27">
        <f t="shared" si="2"/>
        <v>4.6079999999999997</v>
      </c>
      <c r="K5" s="7">
        <v>20</v>
      </c>
      <c r="L5" s="27">
        <f t="shared" si="0"/>
        <v>92.16</v>
      </c>
      <c r="M5" s="67">
        <f t="shared" si="1"/>
        <v>5.4253472222222223</v>
      </c>
    </row>
    <row r="6" spans="1:14" ht="39.950000000000003" customHeight="1" x14ac:dyDescent="0.25">
      <c r="A6" s="49" t="s">
        <v>33</v>
      </c>
      <c r="B6" s="96">
        <v>200</v>
      </c>
      <c r="C6" s="35" t="s">
        <v>76</v>
      </c>
      <c r="D6" s="5" t="s">
        <v>34</v>
      </c>
      <c r="E6" s="50" t="s">
        <v>41</v>
      </c>
      <c r="F6" s="5" t="s">
        <v>35</v>
      </c>
      <c r="G6" s="6">
        <v>500</v>
      </c>
      <c r="H6" s="6">
        <v>0.7</v>
      </c>
      <c r="I6" s="27">
        <f>((H6*80*24))</f>
        <v>1344</v>
      </c>
      <c r="J6" s="27">
        <f t="shared" si="2"/>
        <v>6.72</v>
      </c>
      <c r="K6" s="7">
        <v>20</v>
      </c>
      <c r="L6" s="27">
        <f t="shared" si="0"/>
        <v>134.4</v>
      </c>
      <c r="M6" s="67">
        <f t="shared" si="1"/>
        <v>3.7202380952380949</v>
      </c>
      <c r="N6" s="4"/>
    </row>
    <row r="7" spans="1:14" ht="39.950000000000003" customHeight="1" x14ac:dyDescent="0.25">
      <c r="A7" s="104" t="s">
        <v>50</v>
      </c>
      <c r="B7" s="96">
        <v>5</v>
      </c>
      <c r="C7" s="35" t="s">
        <v>75</v>
      </c>
      <c r="D7" s="5" t="s">
        <v>60</v>
      </c>
      <c r="E7" s="50" t="s">
        <v>20</v>
      </c>
      <c r="F7" s="5" t="s">
        <v>36</v>
      </c>
      <c r="G7" s="6">
        <v>500</v>
      </c>
      <c r="H7" s="6">
        <v>8</v>
      </c>
      <c r="I7" s="27">
        <f>H7*24</f>
        <v>192</v>
      </c>
      <c r="J7" s="27">
        <f t="shared" si="2"/>
        <v>38.4</v>
      </c>
      <c r="K7" s="7">
        <v>20</v>
      </c>
      <c r="L7" s="27">
        <f t="shared" si="0"/>
        <v>768</v>
      </c>
      <c r="M7" s="67">
        <f t="shared" si="1"/>
        <v>0.65104166666666663</v>
      </c>
    </row>
    <row r="8" spans="1:14" ht="39.950000000000003" customHeight="1" thickBot="1" x14ac:dyDescent="0.3">
      <c r="A8" s="105"/>
      <c r="B8" s="97">
        <v>50</v>
      </c>
      <c r="C8" s="89" t="s">
        <v>75</v>
      </c>
      <c r="D8" s="90" t="s">
        <v>60</v>
      </c>
      <c r="E8" s="91" t="s">
        <v>20</v>
      </c>
      <c r="F8" s="90" t="s">
        <v>36</v>
      </c>
      <c r="G8" s="21">
        <v>500</v>
      </c>
      <c r="H8" s="19">
        <v>8</v>
      </c>
      <c r="I8" s="92">
        <f>H8*24</f>
        <v>192</v>
      </c>
      <c r="J8" s="92">
        <f t="shared" si="2"/>
        <v>3.84</v>
      </c>
      <c r="K8" s="20">
        <v>20</v>
      </c>
      <c r="L8" s="92">
        <f t="shared" si="0"/>
        <v>76.8</v>
      </c>
      <c r="M8" s="93">
        <f t="shared" si="1"/>
        <v>6.510416666666667</v>
      </c>
    </row>
    <row r="9" spans="1:14" ht="39.950000000000003" customHeight="1" thickTop="1" x14ac:dyDescent="0.25">
      <c r="A9" s="51" t="s">
        <v>14</v>
      </c>
      <c r="B9" s="95">
        <v>1</v>
      </c>
      <c r="C9" s="52" t="s">
        <v>75</v>
      </c>
      <c r="D9" s="53" t="s">
        <v>15</v>
      </c>
      <c r="E9" s="54" t="s">
        <v>43</v>
      </c>
      <c r="F9" s="53" t="s">
        <v>16</v>
      </c>
      <c r="G9" s="15">
        <v>500</v>
      </c>
      <c r="H9" s="15">
        <v>6</v>
      </c>
      <c r="I9" s="55">
        <f>((H9*60)/1000)*24</f>
        <v>8.64</v>
      </c>
      <c r="J9" s="55">
        <f>I9/B9</f>
        <v>8.64</v>
      </c>
      <c r="K9" s="16">
        <v>20</v>
      </c>
      <c r="L9" s="55">
        <f t="shared" si="0"/>
        <v>172.8</v>
      </c>
      <c r="M9" s="68">
        <f t="shared" si="1"/>
        <v>2.8935185185185182</v>
      </c>
    </row>
    <row r="10" spans="1:14" ht="39.950000000000003" customHeight="1" x14ac:dyDescent="0.25">
      <c r="A10" s="56" t="s">
        <v>22</v>
      </c>
      <c r="B10" s="96">
        <v>4</v>
      </c>
      <c r="C10" s="36" t="s">
        <v>75</v>
      </c>
      <c r="D10" s="8" t="s">
        <v>23</v>
      </c>
      <c r="E10" s="9" t="s">
        <v>45</v>
      </c>
      <c r="F10" s="8" t="s">
        <v>21</v>
      </c>
      <c r="G10" s="6">
        <v>500</v>
      </c>
      <c r="H10" s="6">
        <v>32</v>
      </c>
      <c r="I10" s="28">
        <f>((H10*60)/1000)*24</f>
        <v>46.08</v>
      </c>
      <c r="J10" s="28">
        <f t="shared" si="2"/>
        <v>11.52</v>
      </c>
      <c r="K10" s="7">
        <v>20</v>
      </c>
      <c r="L10" s="28">
        <f t="shared" si="0"/>
        <v>230.39999999999998</v>
      </c>
      <c r="M10" s="69">
        <f t="shared" si="1"/>
        <v>2.1701388888888893</v>
      </c>
    </row>
    <row r="11" spans="1:14" ht="51" customHeight="1" x14ac:dyDescent="0.25">
      <c r="A11" s="56" t="s">
        <v>48</v>
      </c>
      <c r="B11" s="96">
        <v>10</v>
      </c>
      <c r="C11" s="36" t="s">
        <v>75</v>
      </c>
      <c r="D11" s="8" t="s">
        <v>26</v>
      </c>
      <c r="E11" s="8" t="s">
        <v>46</v>
      </c>
      <c r="F11" s="8" t="s">
        <v>25</v>
      </c>
      <c r="G11" s="6">
        <v>500</v>
      </c>
      <c r="H11" s="6">
        <v>100</v>
      </c>
      <c r="I11" s="28">
        <f>((H11*60)/1000)*24</f>
        <v>144</v>
      </c>
      <c r="J11" s="28">
        <f t="shared" si="2"/>
        <v>14.4</v>
      </c>
      <c r="K11" s="7">
        <v>20</v>
      </c>
      <c r="L11" s="28">
        <f t="shared" si="0"/>
        <v>288</v>
      </c>
      <c r="M11" s="69">
        <f t="shared" si="1"/>
        <v>1.7361111111111112</v>
      </c>
    </row>
    <row r="12" spans="1:14" ht="39.950000000000003" customHeight="1" thickBot="1" x14ac:dyDescent="0.3">
      <c r="A12" s="57" t="s">
        <v>30</v>
      </c>
      <c r="B12" s="97">
        <v>20</v>
      </c>
      <c r="C12" s="58" t="s">
        <v>77</v>
      </c>
      <c r="D12" s="59" t="s">
        <v>31</v>
      </c>
      <c r="E12" s="59" t="s">
        <v>39</v>
      </c>
      <c r="F12" s="59" t="s">
        <v>32</v>
      </c>
      <c r="G12" s="19">
        <v>500</v>
      </c>
      <c r="H12" s="19">
        <v>0.03</v>
      </c>
      <c r="I12" s="60">
        <f>((H12*60*24))</f>
        <v>43.199999999999996</v>
      </c>
      <c r="J12" s="60">
        <f t="shared" si="2"/>
        <v>2.1599999999999997</v>
      </c>
      <c r="K12" s="20">
        <v>20</v>
      </c>
      <c r="L12" s="60">
        <f t="shared" si="0"/>
        <v>43.199999999999996</v>
      </c>
      <c r="M12" s="70">
        <f t="shared" si="1"/>
        <v>11.574074074074074</v>
      </c>
    </row>
    <row r="13" spans="1:14" ht="39.950000000000003" customHeight="1" thickTop="1" x14ac:dyDescent="0.25">
      <c r="A13" s="61" t="s">
        <v>42</v>
      </c>
      <c r="B13" s="95">
        <v>50</v>
      </c>
      <c r="C13" s="62" t="s">
        <v>75</v>
      </c>
      <c r="D13" s="13" t="s">
        <v>61</v>
      </c>
      <c r="E13" s="14" t="s">
        <v>44</v>
      </c>
      <c r="F13" s="13" t="s">
        <v>6</v>
      </c>
      <c r="G13" s="26">
        <v>500</v>
      </c>
      <c r="H13" s="15">
        <v>1</v>
      </c>
      <c r="I13" s="29">
        <v>24</v>
      </c>
      <c r="J13" s="29">
        <f>I13/B13</f>
        <v>0.48</v>
      </c>
      <c r="K13" s="16">
        <v>20</v>
      </c>
      <c r="L13" s="29">
        <f t="shared" si="0"/>
        <v>9.6</v>
      </c>
      <c r="M13" s="71">
        <f t="shared" si="1"/>
        <v>52.083333333333336</v>
      </c>
    </row>
    <row r="14" spans="1:14" ht="39.950000000000003" customHeight="1" x14ac:dyDescent="0.25">
      <c r="A14" s="109" t="s">
        <v>18</v>
      </c>
      <c r="B14" s="98">
        <v>250</v>
      </c>
      <c r="C14" s="38" t="s">
        <v>76</v>
      </c>
      <c r="D14" s="10" t="s">
        <v>62</v>
      </c>
      <c r="E14" s="11" t="s">
        <v>20</v>
      </c>
      <c r="F14" s="10" t="s">
        <v>17</v>
      </c>
      <c r="G14" s="6">
        <v>500</v>
      </c>
      <c r="H14" s="63">
        <v>150</v>
      </c>
      <c r="I14" s="31">
        <f>(H14*24)</f>
        <v>3600</v>
      </c>
      <c r="J14" s="31">
        <f t="shared" si="2"/>
        <v>14.4</v>
      </c>
      <c r="K14" s="64">
        <v>20</v>
      </c>
      <c r="L14" s="31">
        <f t="shared" si="0"/>
        <v>288</v>
      </c>
      <c r="M14" s="72">
        <f t="shared" si="1"/>
        <v>1.7361111111111112</v>
      </c>
    </row>
    <row r="15" spans="1:14" ht="39.950000000000003" customHeight="1" x14ac:dyDescent="0.25">
      <c r="A15" s="109"/>
      <c r="B15" s="96">
        <v>1000</v>
      </c>
      <c r="C15" s="65" t="s">
        <v>76</v>
      </c>
      <c r="D15" s="10" t="s">
        <v>62</v>
      </c>
      <c r="E15" s="11" t="s">
        <v>20</v>
      </c>
      <c r="F15" s="10" t="s">
        <v>17</v>
      </c>
      <c r="G15" s="12">
        <v>500</v>
      </c>
      <c r="H15" s="6">
        <v>150</v>
      </c>
      <c r="I15" s="31">
        <f>(H15*24)</f>
        <v>3600</v>
      </c>
      <c r="J15" s="31">
        <f t="shared" si="2"/>
        <v>3.6</v>
      </c>
      <c r="K15" s="7">
        <v>20</v>
      </c>
      <c r="L15" s="31">
        <f t="shared" si="0"/>
        <v>72</v>
      </c>
      <c r="M15" s="72">
        <f t="shared" si="1"/>
        <v>6.9444444444444446</v>
      </c>
    </row>
    <row r="16" spans="1:14" ht="39.950000000000003" customHeight="1" x14ac:dyDescent="0.25">
      <c r="A16" s="103" t="s">
        <v>68</v>
      </c>
      <c r="B16" s="96">
        <v>500</v>
      </c>
      <c r="C16" s="65" t="s">
        <v>75</v>
      </c>
      <c r="D16" s="82" t="s">
        <v>69</v>
      </c>
      <c r="E16" s="83" t="s">
        <v>19</v>
      </c>
      <c r="F16" s="82" t="s">
        <v>70</v>
      </c>
      <c r="G16" s="12">
        <v>500</v>
      </c>
      <c r="H16" s="6">
        <v>20</v>
      </c>
      <c r="I16" s="31">
        <f>((H16*80*60)/1000)*24</f>
        <v>2304</v>
      </c>
      <c r="J16" s="31">
        <f t="shared" si="2"/>
        <v>4.6079999999999997</v>
      </c>
      <c r="K16" s="7">
        <v>20</v>
      </c>
      <c r="L16" s="31">
        <f t="shared" si="0"/>
        <v>92.16</v>
      </c>
      <c r="M16" s="72">
        <f t="shared" si="1"/>
        <v>5.4253472222222223</v>
      </c>
    </row>
    <row r="17" spans="1:13" ht="39.950000000000003" customHeight="1" x14ac:dyDescent="0.25">
      <c r="A17" s="109" t="s">
        <v>47</v>
      </c>
      <c r="B17" s="98">
        <v>8</v>
      </c>
      <c r="C17" s="38" t="s">
        <v>75</v>
      </c>
      <c r="D17" s="10" t="s">
        <v>60</v>
      </c>
      <c r="E17" s="11" t="s">
        <v>44</v>
      </c>
      <c r="F17" s="10" t="s">
        <v>24</v>
      </c>
      <c r="G17" s="12">
        <v>500</v>
      </c>
      <c r="H17" s="6">
        <v>8</v>
      </c>
      <c r="I17" s="31">
        <f>H17*24</f>
        <v>192</v>
      </c>
      <c r="J17" s="31">
        <f t="shared" si="2"/>
        <v>24</v>
      </c>
      <c r="K17" s="7">
        <v>20</v>
      </c>
      <c r="L17" s="31">
        <f t="shared" ref="L17:L27" si="3">J17*K17</f>
        <v>480</v>
      </c>
      <c r="M17" s="72">
        <f t="shared" ref="M17:M27" si="4">G17/L17</f>
        <v>1.0416666666666667</v>
      </c>
    </row>
    <row r="18" spans="1:13" ht="39.950000000000003" customHeight="1" thickBot="1" x14ac:dyDescent="0.3">
      <c r="A18" s="110"/>
      <c r="B18" s="97">
        <v>10</v>
      </c>
      <c r="C18" s="37" t="s">
        <v>75</v>
      </c>
      <c r="D18" s="17" t="s">
        <v>60</v>
      </c>
      <c r="E18" s="18" t="s">
        <v>44</v>
      </c>
      <c r="F18" s="17" t="s">
        <v>24</v>
      </c>
      <c r="G18" s="21">
        <v>500</v>
      </c>
      <c r="H18" s="19">
        <v>8</v>
      </c>
      <c r="I18" s="30">
        <f>H18*24</f>
        <v>192</v>
      </c>
      <c r="J18" s="30">
        <f t="shared" si="2"/>
        <v>19.2</v>
      </c>
      <c r="K18" s="20">
        <v>20</v>
      </c>
      <c r="L18" s="30">
        <f t="shared" si="3"/>
        <v>384</v>
      </c>
      <c r="M18" s="73">
        <f t="shared" si="4"/>
        <v>1.3020833333333333</v>
      </c>
    </row>
    <row r="19" spans="1:13" ht="39.950000000000003" customHeight="1" thickTop="1" x14ac:dyDescent="0.25">
      <c r="A19" s="107" t="s">
        <v>28</v>
      </c>
      <c r="B19" s="99">
        <v>10</v>
      </c>
      <c r="C19" s="41" t="s">
        <v>75</v>
      </c>
      <c r="D19" s="22" t="s">
        <v>29</v>
      </c>
      <c r="E19" s="22" t="s">
        <v>39</v>
      </c>
      <c r="F19" s="22" t="s">
        <v>27</v>
      </c>
      <c r="G19" s="15">
        <v>500</v>
      </c>
      <c r="H19" s="15">
        <v>5</v>
      </c>
      <c r="I19" s="34">
        <f t="shared" ref="I19:I27" si="5">((H19*80*60)/1000)*24</f>
        <v>576</v>
      </c>
      <c r="J19" s="34">
        <f>I19/B19</f>
        <v>57.6</v>
      </c>
      <c r="K19" s="16">
        <v>5</v>
      </c>
      <c r="L19" s="34">
        <f t="shared" ref="L19:L20" si="6">J19*K19</f>
        <v>288</v>
      </c>
      <c r="M19" s="74">
        <f t="shared" ref="M19:M20" si="7">G19/L19</f>
        <v>1.7361111111111112</v>
      </c>
    </row>
    <row r="20" spans="1:13" ht="39.950000000000003" customHeight="1" x14ac:dyDescent="0.25">
      <c r="A20" s="111"/>
      <c r="B20" s="100">
        <v>20</v>
      </c>
      <c r="C20" s="39" t="s">
        <v>75</v>
      </c>
      <c r="D20" s="23" t="s">
        <v>29</v>
      </c>
      <c r="E20" s="23" t="s">
        <v>39</v>
      </c>
      <c r="F20" s="23" t="s">
        <v>27</v>
      </c>
      <c r="G20" s="6">
        <v>500</v>
      </c>
      <c r="H20" s="6">
        <v>5</v>
      </c>
      <c r="I20" s="32">
        <f t="shared" si="5"/>
        <v>576</v>
      </c>
      <c r="J20" s="32">
        <f t="shared" si="2"/>
        <v>28.8</v>
      </c>
      <c r="K20" s="7">
        <v>5</v>
      </c>
      <c r="L20" s="32">
        <f t="shared" si="6"/>
        <v>144</v>
      </c>
      <c r="M20" s="75">
        <f t="shared" si="7"/>
        <v>3.4722222222222223</v>
      </c>
    </row>
    <row r="21" spans="1:13" ht="39.950000000000003" customHeight="1" thickBot="1" x14ac:dyDescent="0.3">
      <c r="A21" s="112"/>
      <c r="B21" s="101">
        <v>200</v>
      </c>
      <c r="C21" s="40" t="s">
        <v>75</v>
      </c>
      <c r="D21" s="24" t="s">
        <v>29</v>
      </c>
      <c r="E21" s="24" t="s">
        <v>39</v>
      </c>
      <c r="F21" s="24" t="s">
        <v>27</v>
      </c>
      <c r="G21" s="19">
        <v>500</v>
      </c>
      <c r="H21" s="19">
        <v>5</v>
      </c>
      <c r="I21" s="33">
        <f t="shared" si="5"/>
        <v>576</v>
      </c>
      <c r="J21" s="33">
        <f t="shared" si="2"/>
        <v>2.88</v>
      </c>
      <c r="K21" s="20">
        <v>5</v>
      </c>
      <c r="L21" s="33">
        <f t="shared" si="3"/>
        <v>14.399999999999999</v>
      </c>
      <c r="M21" s="76">
        <f t="shared" si="4"/>
        <v>34.722222222222229</v>
      </c>
    </row>
    <row r="22" spans="1:13" ht="39.950000000000003" customHeight="1" thickTop="1" x14ac:dyDescent="0.25">
      <c r="A22" s="107" t="s">
        <v>59</v>
      </c>
      <c r="B22" s="99">
        <v>100</v>
      </c>
      <c r="C22" s="41" t="s">
        <v>75</v>
      </c>
      <c r="D22" s="22" t="s">
        <v>13</v>
      </c>
      <c r="E22" s="87" t="s">
        <v>49</v>
      </c>
      <c r="F22" s="22" t="s">
        <v>37</v>
      </c>
      <c r="G22" s="15">
        <v>500</v>
      </c>
      <c r="H22" s="15">
        <v>8</v>
      </c>
      <c r="I22" s="34">
        <f t="shared" si="5"/>
        <v>921.59999999999991</v>
      </c>
      <c r="J22" s="34">
        <f t="shared" si="2"/>
        <v>9.2159999999999993</v>
      </c>
      <c r="K22" s="16">
        <v>5</v>
      </c>
      <c r="L22" s="34">
        <f t="shared" si="3"/>
        <v>46.08</v>
      </c>
      <c r="M22" s="74">
        <f t="shared" si="4"/>
        <v>10.850694444444445</v>
      </c>
    </row>
    <row r="23" spans="1:13" ht="39.950000000000003" customHeight="1" thickBot="1" x14ac:dyDescent="0.3">
      <c r="A23" s="108"/>
      <c r="B23" s="101">
        <v>50</v>
      </c>
      <c r="C23" s="40" t="s">
        <v>75</v>
      </c>
      <c r="D23" s="24" t="s">
        <v>13</v>
      </c>
      <c r="E23" s="88" t="s">
        <v>49</v>
      </c>
      <c r="F23" s="24" t="s">
        <v>37</v>
      </c>
      <c r="G23" s="21">
        <v>500</v>
      </c>
      <c r="H23" s="19">
        <v>8</v>
      </c>
      <c r="I23" s="33">
        <f t="shared" si="5"/>
        <v>921.59999999999991</v>
      </c>
      <c r="J23" s="33">
        <f t="shared" si="2"/>
        <v>18.431999999999999</v>
      </c>
      <c r="K23" s="20">
        <v>5</v>
      </c>
      <c r="L23" s="33">
        <f t="shared" si="3"/>
        <v>92.16</v>
      </c>
      <c r="M23" s="76">
        <f t="shared" si="4"/>
        <v>5.4253472222222223</v>
      </c>
    </row>
    <row r="24" spans="1:13" ht="39.950000000000003" customHeight="1" thickTop="1" x14ac:dyDescent="0.25">
      <c r="A24" s="107" t="s">
        <v>72</v>
      </c>
      <c r="B24" s="99">
        <v>100</v>
      </c>
      <c r="C24" s="41" t="s">
        <v>75</v>
      </c>
      <c r="D24" s="22" t="s">
        <v>60</v>
      </c>
      <c r="E24" s="87" t="s">
        <v>49</v>
      </c>
      <c r="F24" s="22" t="s">
        <v>71</v>
      </c>
      <c r="G24" s="26">
        <v>500</v>
      </c>
      <c r="H24" s="15">
        <v>10</v>
      </c>
      <c r="I24" s="34">
        <f t="shared" si="5"/>
        <v>1152</v>
      </c>
      <c r="J24" s="34">
        <f t="shared" si="2"/>
        <v>11.52</v>
      </c>
      <c r="K24" s="16">
        <v>5</v>
      </c>
      <c r="L24" s="34">
        <f t="shared" si="3"/>
        <v>57.599999999999994</v>
      </c>
      <c r="M24" s="74">
        <f t="shared" si="4"/>
        <v>8.6805555555555571</v>
      </c>
    </row>
    <row r="25" spans="1:13" ht="39.950000000000003" customHeight="1" thickBot="1" x14ac:dyDescent="0.3">
      <c r="A25" s="108"/>
      <c r="B25" s="101">
        <v>50</v>
      </c>
      <c r="C25" s="40" t="s">
        <v>75</v>
      </c>
      <c r="D25" s="24" t="s">
        <v>60</v>
      </c>
      <c r="E25" s="88" t="s">
        <v>49</v>
      </c>
      <c r="F25" s="24" t="s">
        <v>71</v>
      </c>
      <c r="G25" s="21">
        <v>500</v>
      </c>
      <c r="H25" s="19">
        <v>10</v>
      </c>
      <c r="I25" s="33">
        <f t="shared" si="5"/>
        <v>1152</v>
      </c>
      <c r="J25" s="33">
        <f t="shared" si="2"/>
        <v>23.04</v>
      </c>
      <c r="K25" s="20">
        <v>5</v>
      </c>
      <c r="L25" s="33">
        <f t="shared" si="3"/>
        <v>115.19999999999999</v>
      </c>
      <c r="M25" s="76">
        <f t="shared" si="4"/>
        <v>4.3402777777777786</v>
      </c>
    </row>
    <row r="26" spans="1:13" ht="39.950000000000003" customHeight="1" thickTop="1" x14ac:dyDescent="0.25">
      <c r="A26" s="107" t="s">
        <v>58</v>
      </c>
      <c r="B26" s="99">
        <v>10</v>
      </c>
      <c r="C26" s="41" t="s">
        <v>75</v>
      </c>
      <c r="D26" s="22" t="s">
        <v>2</v>
      </c>
      <c r="E26" s="94" t="s">
        <v>19</v>
      </c>
      <c r="F26" s="22" t="s">
        <v>57</v>
      </c>
      <c r="G26" s="26">
        <v>500</v>
      </c>
      <c r="H26" s="15">
        <v>2</v>
      </c>
      <c r="I26" s="34">
        <f t="shared" si="5"/>
        <v>230.39999999999998</v>
      </c>
      <c r="J26" s="34">
        <f>I26/B26</f>
        <v>23.04</v>
      </c>
      <c r="K26" s="16">
        <v>5</v>
      </c>
      <c r="L26" s="34">
        <f t="shared" si="3"/>
        <v>115.19999999999999</v>
      </c>
      <c r="M26" s="74">
        <f t="shared" si="4"/>
        <v>4.3402777777777786</v>
      </c>
    </row>
    <row r="27" spans="1:13" ht="39.950000000000003" customHeight="1" thickBot="1" x14ac:dyDescent="0.3">
      <c r="A27" s="108"/>
      <c r="B27" s="101">
        <v>20</v>
      </c>
      <c r="C27" s="40" t="s">
        <v>75</v>
      </c>
      <c r="D27" s="24" t="s">
        <v>2</v>
      </c>
      <c r="E27" s="25" t="s">
        <v>19</v>
      </c>
      <c r="F27" s="24" t="s">
        <v>57</v>
      </c>
      <c r="G27" s="19">
        <v>500</v>
      </c>
      <c r="H27" s="19">
        <v>2</v>
      </c>
      <c r="I27" s="33">
        <f t="shared" si="5"/>
        <v>230.39999999999998</v>
      </c>
      <c r="J27" s="33">
        <f t="shared" si="2"/>
        <v>11.52</v>
      </c>
      <c r="K27" s="20">
        <v>5</v>
      </c>
      <c r="L27" s="33">
        <f t="shared" si="3"/>
        <v>57.599999999999994</v>
      </c>
      <c r="M27" s="76">
        <f t="shared" si="4"/>
        <v>8.6805555555555571</v>
      </c>
    </row>
    <row r="28" spans="1:13" ht="16.5" customHeight="1" thickTop="1" x14ac:dyDescent="0.25">
      <c r="A28" s="106" t="s">
        <v>38</v>
      </c>
      <c r="B28" s="106"/>
      <c r="C28" s="106"/>
      <c r="D28" s="106"/>
      <c r="E28" s="106"/>
      <c r="F28" s="106"/>
    </row>
    <row r="30" spans="1:13" x14ac:dyDescent="0.25">
      <c r="A30" s="84" t="s">
        <v>67</v>
      </c>
      <c r="B30" s="85"/>
      <c r="C30" s="85"/>
      <c r="D30" s="86"/>
    </row>
  </sheetData>
  <mergeCells count="8">
    <mergeCell ref="A7:A8"/>
    <mergeCell ref="A28:F28"/>
    <mergeCell ref="A26:A27"/>
    <mergeCell ref="A14:A15"/>
    <mergeCell ref="A17:A18"/>
    <mergeCell ref="A22:A23"/>
    <mergeCell ref="A19:A21"/>
    <mergeCell ref="A24:A25"/>
  </mergeCells>
  <pageMargins left="0" right="0" top="0.5" bottom="0.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Disclaimer</vt:lpstr>
      <vt:lpstr>4-10-20</vt:lpstr>
      <vt:lpstr>'4-10-20'!Print_Titles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Caroline Myers</dc:creator>
  <cp:lastModifiedBy>Caroline Myers</cp:lastModifiedBy>
  <cp:lastPrinted>2020-04-06T21:03:23Z</cp:lastPrinted>
  <dcterms:created xsi:type="dcterms:W3CDTF">2020-04-03T14:10:26Z</dcterms:created>
  <dcterms:modified xsi:type="dcterms:W3CDTF">2020-04-22T17:55:02Z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