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olinem\Desktop\COVID-19 RC Updates\"/>
    </mc:Choice>
  </mc:AlternateContent>
  <bookViews>
    <workbookView xWindow="28680" yWindow="-120" windowWidth="29040" windowHeight="15840"/>
  </bookViews>
  <sheets>
    <sheet name="DIsclaimer" sheetId="2" r:id="rId1"/>
    <sheet name="Sheet1"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4" i="1" l="1"/>
  <c r="G48" i="1"/>
  <c r="G47" i="1"/>
  <c r="G43" i="1"/>
  <c r="G35" i="1"/>
  <c r="G20" i="1"/>
  <c r="G24" i="1" l="1"/>
  <c r="H16" i="1" l="1"/>
  <c r="G26" i="1"/>
  <c r="G22" i="1"/>
  <c r="G36" i="1"/>
  <c r="G18" i="1"/>
  <c r="G31" i="1" s="1"/>
  <c r="G32" i="1" s="1"/>
  <c r="G39" i="1" l="1"/>
  <c r="G40" i="1" s="1"/>
</calcChain>
</file>

<file path=xl/sharedStrings.xml><?xml version="1.0" encoding="utf-8"?>
<sst xmlns="http://schemas.openxmlformats.org/spreadsheetml/2006/main" count="37" uniqueCount="36">
  <si>
    <t>Medication modeling for COVID ICU patients</t>
  </si>
  <si>
    <t>Number of ICU beds</t>
  </si>
  <si>
    <t xml:space="preserve"> </t>
  </si>
  <si>
    <t>% of patients requiring sedation with propofol</t>
  </si>
  <si>
    <t>% of patients requiring sedation with precedex</t>
  </si>
  <si>
    <t>number of patients requring sedation with propofol</t>
  </si>
  <si>
    <t>average patient weight in KG</t>
  </si>
  <si>
    <t>Average propofol dose (mg/kg/hr)</t>
  </si>
  <si>
    <t>Propofol use per day (mg)</t>
  </si>
  <si>
    <t>Number of 1000mg/100ml bottles needed per day</t>
  </si>
  <si>
    <t>Average precedex dose  (mcg/kg/hr)</t>
  </si>
  <si>
    <t>Number of 400mcg/4ml bottles needed per day</t>
  </si>
  <si>
    <t>Average fentanyl dose (mcg/kg/hr)</t>
  </si>
  <si>
    <t>Average precedex use per day (mcg)</t>
  </si>
  <si>
    <t>Average fentanyl use per day (mcg)</t>
  </si>
  <si>
    <t>Average midazolam use per day (mg)</t>
  </si>
  <si>
    <t>Number of 2500mcg/50ml ml bottles needed per day</t>
  </si>
  <si>
    <t>% of patients requiring sedation with ketamine</t>
  </si>
  <si>
    <t>number of patients requiring sedation with precedex</t>
  </si>
  <si>
    <t>number of patients requiring sedation with ketamine</t>
  </si>
  <si>
    <t>Average ketamine dose (mg/kg/hr)</t>
  </si>
  <si>
    <t>Average ketamine use per day (mg)</t>
  </si>
  <si>
    <t>% of patients requiring sedation with fentanyl</t>
  </si>
  <si>
    <t>% of patients requiring sedation with midazolam</t>
  </si>
  <si>
    <t>number of patients requiring sedation with fentanyl</t>
  </si>
  <si>
    <t>number of patients requiring sedation with midazolam</t>
  </si>
  <si>
    <t>total percentage may exceed 100% due to multiple therapies</t>
  </si>
  <si>
    <t>ICU sedation - ventilated patients maintenance 0.3-3 mg/kg/hr</t>
  </si>
  <si>
    <t>ICU sedation - ventilated patients maintenance 0.2-1.5 mcg/kg/hr</t>
  </si>
  <si>
    <t>ICU analgesia and sedation - 0.7-10mcg/kg/hr</t>
  </si>
  <si>
    <t>ICU sedation - ventilated patients maintenance 0.02-0.1 mg/kg/hr</t>
  </si>
  <si>
    <t>Average midazolam dose (mg/kg/hr)</t>
  </si>
  <si>
    <t>ICU analgesia sedation - ventilated patients 0.04-2.5 mg/kg/hr</t>
  </si>
  <si>
    <t>Number of 100 mg/ml 20ml vial</t>
  </si>
  <si>
    <t>Number of 5mg/5ml bottles needed per day</t>
  </si>
  <si>
    <t>The estimator tools provided on the ASHP COVID-19 Resource Center or to the COVID-19 Connect Community are subject to the professional judgment and interpretation of the practitioner. ASHP provides the information included in these estimator tools to help practitioners better understand current approaches related to COVID-19 treatment. Any reader of this information is advised that ASHP is not responsible for the accuracy or currency of the information, for any errors or omissions, and/or for any consequences arising from the use of the information contained in the estimator tools. Any reader is cautioned that ASHP makes no representation, guarantee, or warranty, express or implied, as to the accuracy and appropriateness of the information contained in the estimator tools and will bear no responsibility or liability for the results or consequences of their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</si>
</sst>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 x14ac:knownFonts="1">
    <font>
      <sz val="11"/>
      <color theme="1"/>
      <name val="Calibri"/>
      <family val="2"/>
      <scheme val="minor"/>
    </font>
    <font>
      <sz val="11"/>
      <color theme="1"/>
      <name val="Calibri"/>
      <family val="2"/>
      <scheme val="minor"/>
    </font>
    <font>
      <sz val="12"/>
      <color rgb="FFFF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
    <xf numFmtId="0" fontId="0" fillId="0" borderId="0" xfId="0"/>
    <xf numFmtId="9" fontId="0" fillId="0" borderId="0" xfId="2" applyFont="1"/>
    <xf numFmtId="43" fontId="0" fillId="0" borderId="0" xfId="1" applyFont="1"/>
    <xf numFmtId="9" fontId="0" fillId="0" borderId="0" xfId="0" applyNumberFormat="1"/>
    <xf numFmtId="0" fontId="0" fillId="0" borderId="0" xfId="0" applyAlignment="1"/>
    <xf numFmtId="0" fontId="0" fillId="0" borderId="0" xfId="0" applyAlignment="1"/>
    <xf numFmtId="0" fontId="2" fillId="2" borderId="0" xfId="0" applyFont="1" applyFill="1" applyAlignment="1">
      <alignment wrapText="1"/>
    </xf>
    <xf numFmtId="0" fontId="0" fillId="2" borderId="0" xfId="0"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3" sqref="A3"/>
    </sheetView>
  </sheetViews>
  <sheetFormatPr defaultRowHeight="15" x14ac:dyDescent="0.25"/>
  <cols>
    <col min="1" max="1" width="74.85546875" style="7" customWidth="1"/>
    <col min="2" max="16384" width="9.140625" style="7"/>
  </cols>
  <sheetData>
    <row r="1" spans="1:1" ht="189" x14ac:dyDescent="0.25">
      <c r="A1" s="6" t="s">
        <v>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G40" sqref="G40"/>
    </sheetView>
  </sheetViews>
  <sheetFormatPr defaultRowHeight="15" x14ac:dyDescent="0.25"/>
  <cols>
    <col min="7" max="7" width="13.28515625" bestFit="1" customWidth="1"/>
  </cols>
  <sheetData>
    <row r="1" spans="1:8" x14ac:dyDescent="0.25">
      <c r="A1" t="s">
        <v>0</v>
      </c>
    </row>
    <row r="4" spans="1:8" x14ac:dyDescent="0.25">
      <c r="A4" t="s">
        <v>1</v>
      </c>
      <c r="D4" t="s">
        <v>2</v>
      </c>
      <c r="G4">
        <v>20</v>
      </c>
    </row>
    <row r="6" spans="1:8" x14ac:dyDescent="0.25">
      <c r="A6" t="s">
        <v>3</v>
      </c>
      <c r="G6" s="1">
        <v>0.5</v>
      </c>
    </row>
    <row r="8" spans="1:8" x14ac:dyDescent="0.25">
      <c r="A8" t="s">
        <v>4</v>
      </c>
      <c r="G8" s="1">
        <v>0.45</v>
      </c>
    </row>
    <row r="10" spans="1:8" x14ac:dyDescent="0.25">
      <c r="A10" t="s">
        <v>22</v>
      </c>
      <c r="G10" s="1">
        <v>0.75</v>
      </c>
    </row>
    <row r="11" spans="1:8" x14ac:dyDescent="0.25">
      <c r="G11" s="1"/>
    </row>
    <row r="12" spans="1:8" x14ac:dyDescent="0.25">
      <c r="A12" t="s">
        <v>23</v>
      </c>
      <c r="G12" s="3">
        <v>0.05</v>
      </c>
    </row>
    <row r="13" spans="1:8" x14ac:dyDescent="0.25">
      <c r="G13" s="3"/>
    </row>
    <row r="14" spans="1:8" x14ac:dyDescent="0.25">
      <c r="A14" t="s">
        <v>17</v>
      </c>
      <c r="G14" s="1">
        <v>0.05</v>
      </c>
    </row>
    <row r="15" spans="1:8" x14ac:dyDescent="0.25">
      <c r="G15" s="1"/>
    </row>
    <row r="16" spans="1:8" x14ac:dyDescent="0.25">
      <c r="A16" s="5" t="s">
        <v>26</v>
      </c>
      <c r="B16" s="5"/>
      <c r="C16" s="5"/>
      <c r="D16" s="5"/>
      <c r="E16" s="5"/>
      <c r="F16" s="5"/>
      <c r="H16" s="3">
        <f>SUM(G6:G14)</f>
        <v>1.8</v>
      </c>
    </row>
    <row r="17" spans="1:9" x14ac:dyDescent="0.25">
      <c r="A17" s="4"/>
      <c r="B17" s="4"/>
      <c r="C17" s="4"/>
      <c r="D17" s="4"/>
      <c r="E17" s="4"/>
      <c r="F17" s="4"/>
      <c r="H17" s="3"/>
    </row>
    <row r="18" spans="1:9" x14ac:dyDescent="0.25">
      <c r="A18" t="s">
        <v>5</v>
      </c>
      <c r="G18">
        <f>+G4*G6</f>
        <v>10</v>
      </c>
    </row>
    <row r="20" spans="1:9" x14ac:dyDescent="0.25">
      <c r="A20" t="s">
        <v>18</v>
      </c>
      <c r="G20">
        <f>+G4*G8</f>
        <v>9</v>
      </c>
    </row>
    <row r="22" spans="1:9" x14ac:dyDescent="0.25">
      <c r="A22" t="s">
        <v>24</v>
      </c>
      <c r="G22">
        <f>+G4*G10</f>
        <v>15</v>
      </c>
    </row>
    <row r="24" spans="1:9" x14ac:dyDescent="0.25">
      <c r="A24" t="s">
        <v>25</v>
      </c>
      <c r="G24">
        <f>+G4*G12</f>
        <v>1</v>
      </c>
    </row>
    <row r="26" spans="1:9" x14ac:dyDescent="0.25">
      <c r="A26" t="s">
        <v>19</v>
      </c>
      <c r="G26">
        <f>+G4*G14</f>
        <v>1</v>
      </c>
    </row>
    <row r="28" spans="1:9" x14ac:dyDescent="0.25">
      <c r="A28" t="s">
        <v>6</v>
      </c>
      <c r="G28">
        <v>90</v>
      </c>
    </row>
    <row r="30" spans="1:9" x14ac:dyDescent="0.25">
      <c r="A30" t="s">
        <v>7</v>
      </c>
      <c r="G30">
        <v>2</v>
      </c>
      <c r="I30" t="s">
        <v>2</v>
      </c>
    </row>
    <row r="31" spans="1:9" x14ac:dyDescent="0.25">
      <c r="A31" t="s">
        <v>8</v>
      </c>
      <c r="G31" s="2">
        <f>+(G28*G30*24)*G18</f>
        <v>43200</v>
      </c>
      <c r="I31" t="s">
        <v>27</v>
      </c>
    </row>
    <row r="32" spans="1:9" x14ac:dyDescent="0.25">
      <c r="A32" t="s">
        <v>9</v>
      </c>
      <c r="G32">
        <f>+G31/1000</f>
        <v>43.2</v>
      </c>
    </row>
    <row r="34" spans="1:9" x14ac:dyDescent="0.25">
      <c r="A34" t="s">
        <v>10</v>
      </c>
      <c r="G34">
        <v>0.5</v>
      </c>
    </row>
    <row r="35" spans="1:9" x14ac:dyDescent="0.25">
      <c r="A35" t="s">
        <v>13</v>
      </c>
      <c r="G35">
        <f>+(G28*G34*24)*G20</f>
        <v>9720</v>
      </c>
      <c r="I35" t="s">
        <v>28</v>
      </c>
    </row>
    <row r="36" spans="1:9" x14ac:dyDescent="0.25">
      <c r="A36" t="s">
        <v>11</v>
      </c>
      <c r="G36">
        <f>+G35/400</f>
        <v>24.3</v>
      </c>
    </row>
    <row r="38" spans="1:9" x14ac:dyDescent="0.25">
      <c r="A38" t="s">
        <v>12</v>
      </c>
      <c r="G38">
        <v>2</v>
      </c>
    </row>
    <row r="39" spans="1:9" x14ac:dyDescent="0.25">
      <c r="A39" t="s">
        <v>14</v>
      </c>
      <c r="G39">
        <f>+(G28*G38*24)*G22</f>
        <v>64800</v>
      </c>
      <c r="I39" t="s">
        <v>29</v>
      </c>
    </row>
    <row r="40" spans="1:9" x14ac:dyDescent="0.25">
      <c r="A40" t="s">
        <v>16</v>
      </c>
      <c r="G40">
        <f>+G39/2500</f>
        <v>25.92</v>
      </c>
    </row>
    <row r="42" spans="1:9" x14ac:dyDescent="0.25">
      <c r="A42" t="s">
        <v>31</v>
      </c>
      <c r="G42">
        <v>0.05</v>
      </c>
    </row>
    <row r="43" spans="1:9" x14ac:dyDescent="0.25">
      <c r="A43" t="s">
        <v>15</v>
      </c>
      <c r="G43">
        <f>+(G42*G28*24)*G24</f>
        <v>108</v>
      </c>
      <c r="I43" t="s">
        <v>30</v>
      </c>
    </row>
    <row r="44" spans="1:9" x14ac:dyDescent="0.25">
      <c r="A44" t="s">
        <v>34</v>
      </c>
      <c r="G44">
        <f>+G43/5</f>
        <v>21.6</v>
      </c>
    </row>
    <row r="46" spans="1:9" x14ac:dyDescent="0.25">
      <c r="A46" t="s">
        <v>20</v>
      </c>
      <c r="G46">
        <v>1.5</v>
      </c>
    </row>
    <row r="47" spans="1:9" x14ac:dyDescent="0.25">
      <c r="A47" t="s">
        <v>21</v>
      </c>
      <c r="G47">
        <f>+(G28*G46*24)*G26</f>
        <v>3240</v>
      </c>
      <c r="I47" t="s">
        <v>32</v>
      </c>
    </row>
    <row r="48" spans="1:9" x14ac:dyDescent="0.25">
      <c r="A48" t="s">
        <v>33</v>
      </c>
      <c r="G48">
        <f>+G47/2000</f>
        <v>1.62</v>
      </c>
    </row>
  </sheetData>
  <mergeCells count="1">
    <mergeCell ref="A16:F1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Myers</dc:creator>
  <cp:lastModifiedBy>Caroline Myers</cp:lastModifiedBy>
  <cp:lastPrinted>2020-04-03T13:37:51Z</cp:lastPrinted>
  <dcterms:created xsi:type="dcterms:W3CDTF">2020-04-03T13:14:48Z</dcterms:created>
  <dcterms:modified xsi:type="dcterms:W3CDTF">2020-04-22T17:58:06Z</dcterms:modified>
</cp:coreProperties>
</file>