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inem\Desktop\COVID-19 RC Updates\"/>
    </mc:Choice>
  </mc:AlternateContent>
  <workbookProtection workbookAlgorithmName="SHA-512" workbookHashValue="LjdqSmLcOYs3pVc+479C1XFGrtNYv/dZ7GMUGkeJvJ6SrRfHz41e/76Qkx5hFW88tDmS+nchtq9UvHIOa606Qw==" workbookSaltValue="0+diaRMUboLfp7OEIIR8Bg==" workbookSpinCount="100000" lockStructure="1"/>
  <bookViews>
    <workbookView xWindow="0" yWindow="0" windowWidth="20490" windowHeight="7320"/>
  </bookViews>
  <sheets>
    <sheet name="Instructions" sheetId="2" r:id="rId1"/>
    <sheet name="Baseline Demo" sheetId="7" state="hidden" r:id="rId2"/>
    <sheet name="Assessment" sheetId="1" r:id="rId3"/>
    <sheet name="Targets" sheetId="3" r:id="rId4"/>
    <sheet name="Inventory" sheetId="6" r:id="rId5"/>
    <sheet name="Activity 2 Values" sheetId="4" state="hidden" r:id="rId6"/>
    <sheet name="Activity 3 5 6 Values" sheetId="5" state="hidden" r:id="rId7"/>
  </sheets>
  <externalReferences>
    <externalReference r:id="rId8"/>
  </externalReferences>
  <definedNames>
    <definedName name="ability">Assessment!#REF!</definedName>
    <definedName name="score">[1]Sheet5!$A$1:$A$3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49" i="6" l="1"/>
  <c r="D150" i="6"/>
  <c r="D151" i="6"/>
  <c r="D152" i="6"/>
  <c r="D153" i="6"/>
  <c r="D120" i="6"/>
  <c r="D121" i="6"/>
  <c r="D122" i="6"/>
  <c r="D123" i="6"/>
  <c r="D130" i="6"/>
  <c r="D131" i="6"/>
  <c r="D132" i="6"/>
  <c r="D179" i="6" s="1"/>
  <c r="D133" i="6"/>
  <c r="D108" i="6"/>
  <c r="D184" i="6" l="1"/>
  <c r="D344" i="6" l="1"/>
  <c r="L5" i="1"/>
  <c r="L6" i="1" s="1"/>
  <c r="L7" i="1" s="1"/>
  <c r="L9" i="1" s="1"/>
  <c r="L10" i="1" s="1"/>
  <c r="D331" i="6"/>
  <c r="D332" i="6"/>
  <c r="D333" i="6"/>
  <c r="D334" i="6"/>
  <c r="D335" i="6"/>
  <c r="D288" i="6"/>
  <c r="D290" i="6" s="1"/>
  <c r="D289" i="6"/>
  <c r="D279" i="6"/>
  <c r="D280" i="6"/>
  <c r="D281" i="6"/>
  <c r="D282" i="6"/>
  <c r="D271" i="6"/>
  <c r="D269" i="6"/>
  <c r="D270" i="6"/>
  <c r="D274" i="6" s="1"/>
  <c r="D272" i="6"/>
  <c r="D273" i="6"/>
  <c r="D262" i="6"/>
  <c r="D264" i="6" s="1"/>
  <c r="D263" i="6"/>
  <c r="D254" i="6"/>
  <c r="D257" i="6" s="1"/>
  <c r="D255" i="6"/>
  <c r="D256" i="6"/>
  <c r="D246" i="6"/>
  <c r="D249" i="6" s="1"/>
  <c r="D247" i="6"/>
  <c r="D248" i="6"/>
  <c r="D237" i="6"/>
  <c r="D238" i="6"/>
  <c r="D239" i="6"/>
  <c r="D240" i="6"/>
  <c r="D229" i="6"/>
  <c r="D230" i="6"/>
  <c r="D231" i="6"/>
  <c r="D212" i="6"/>
  <c r="D213" i="6"/>
  <c r="D214" i="6"/>
  <c r="D215" i="6"/>
  <c r="D205" i="6"/>
  <c r="D206" i="6"/>
  <c r="D207" i="6" s="1"/>
  <c r="D197" i="6"/>
  <c r="D198" i="6"/>
  <c r="D199" i="6"/>
  <c r="D190" i="6"/>
  <c r="D191" i="6"/>
  <c r="D166" i="6"/>
  <c r="D167" i="6"/>
  <c r="D165" i="6"/>
  <c r="D168" i="6"/>
  <c r="D169" i="6"/>
  <c r="D170" i="6"/>
  <c r="D171" i="6"/>
  <c r="D172" i="6"/>
  <c r="D173" i="6"/>
  <c r="D174" i="6"/>
  <c r="D142" i="6"/>
  <c r="D143" i="6"/>
  <c r="D144" i="6"/>
  <c r="D145" i="6"/>
  <c r="D146" i="6"/>
  <c r="D147" i="6"/>
  <c r="D148" i="6"/>
  <c r="D154" i="6"/>
  <c r="D155" i="6"/>
  <c r="D156" i="6"/>
  <c r="D157" i="6"/>
  <c r="D158" i="6"/>
  <c r="D159" i="6"/>
  <c r="D134" i="6"/>
  <c r="D137" i="6" s="1"/>
  <c r="D135" i="6"/>
  <c r="D136" i="6"/>
  <c r="D115" i="6"/>
  <c r="D116" i="6"/>
  <c r="D125" i="6" s="1"/>
  <c r="D117" i="6"/>
  <c r="D118" i="6"/>
  <c r="D119" i="6"/>
  <c r="D124" i="6"/>
  <c r="D109" i="6"/>
  <c r="D103" i="6"/>
  <c r="D104" i="6"/>
  <c r="D105" i="6"/>
  <c r="D106" i="6"/>
  <c r="D107" i="6"/>
  <c r="D94" i="6"/>
  <c r="D95" i="6"/>
  <c r="D96" i="6"/>
  <c r="D97" i="6"/>
  <c r="D75" i="6"/>
  <c r="D76" i="6"/>
  <c r="D77" i="6"/>
  <c r="D78" i="6"/>
  <c r="D73" i="6"/>
  <c r="D74" i="6"/>
  <c r="D79" i="6" s="1"/>
  <c r="D84" i="6"/>
  <c r="D85" i="6"/>
  <c r="D86" i="6"/>
  <c r="D87" i="6"/>
  <c r="D88" i="6"/>
  <c r="D50" i="6"/>
  <c r="D51" i="6"/>
  <c r="D52" i="6"/>
  <c r="D53" i="6"/>
  <c r="D54" i="6"/>
  <c r="D55" i="6"/>
  <c r="D56" i="6"/>
  <c r="D57" i="6"/>
  <c r="D58" i="6"/>
  <c r="D59" i="6"/>
  <c r="D60" i="6"/>
  <c r="D61" i="6"/>
  <c r="D62" i="6"/>
  <c r="D63" i="6"/>
  <c r="D64" i="6"/>
  <c r="D65" i="6"/>
  <c r="D66" i="6"/>
  <c r="D67" i="6"/>
  <c r="D44" i="6"/>
  <c r="D34" i="6"/>
  <c r="D35" i="6"/>
  <c r="D36" i="6"/>
  <c r="D37" i="6"/>
  <c r="D38" i="6"/>
  <c r="D39" i="6"/>
  <c r="D40" i="6"/>
  <c r="D41" i="6"/>
  <c r="D42" i="6"/>
  <c r="D43" i="6"/>
  <c r="D8" i="6"/>
  <c r="D4" i="6"/>
  <c r="D13" i="6"/>
  <c r="D5" i="6"/>
  <c r="D6" i="6"/>
  <c r="D7" i="6"/>
  <c r="D16" i="6"/>
  <c r="D9" i="6"/>
  <c r="D10" i="6"/>
  <c r="D11" i="6"/>
  <c r="D12" i="6"/>
  <c r="D14" i="6"/>
  <c r="D15" i="6"/>
  <c r="D17" i="6"/>
  <c r="L8" i="1"/>
  <c r="L11" i="1" s="1"/>
  <c r="H3" i="3" s="1"/>
  <c r="D22" i="6"/>
  <c r="D23" i="6"/>
  <c r="D24" i="6"/>
  <c r="D25" i="6"/>
  <c r="D26" i="6"/>
  <c r="D27" i="6"/>
  <c r="D28" i="6"/>
  <c r="D354" i="6"/>
  <c r="D355" i="6"/>
  <c r="D222" i="6"/>
  <c r="D223" i="6"/>
  <c r="D296" i="6"/>
  <c r="D303" i="6"/>
  <c r="D302" i="6"/>
  <c r="D304" i="6" s="1"/>
  <c r="D310" i="6"/>
  <c r="D311" i="6" s="1"/>
  <c r="D309" i="6"/>
  <c r="D317" i="6"/>
  <c r="D318" i="6" s="1"/>
  <c r="D324" i="6"/>
  <c r="D325" i="6"/>
  <c r="D356" i="6"/>
  <c r="D357" i="6"/>
  <c r="D358" i="6"/>
  <c r="D348" i="6"/>
  <c r="D340" i="6"/>
  <c r="D323" i="6"/>
  <c r="D326" i="6"/>
  <c r="D316" i="6"/>
  <c r="D295" i="6"/>
  <c r="D297" i="6"/>
  <c r="D221" i="6"/>
  <c r="K2" i="1"/>
  <c r="C17" i="1" s="1"/>
  <c r="D175" i="6" l="1"/>
  <c r="D224" i="6"/>
  <c r="D216" i="6"/>
  <c r="D241" i="6"/>
  <c r="D283" i="6"/>
  <c r="D336" i="6"/>
  <c r="D29" i="6"/>
  <c r="D68" i="6"/>
  <c r="D110" i="6"/>
  <c r="D160" i="6"/>
  <c r="D192" i="6"/>
  <c r="D200" i="6" s="1"/>
  <c r="D232" i="6"/>
  <c r="D45" i="6"/>
  <c r="D89" i="6"/>
  <c r="D98" i="6"/>
  <c r="L15" i="1"/>
  <c r="L14" i="1"/>
  <c r="H30" i="3" s="1"/>
  <c r="L13" i="1"/>
  <c r="H17" i="3" s="1"/>
  <c r="L12" i="1"/>
  <c r="H6" i="3" s="1"/>
  <c r="G6" i="3"/>
  <c r="G26" i="3"/>
  <c r="I26" i="3" s="1"/>
  <c r="K26" i="3" s="1"/>
  <c r="D265" i="6" s="1"/>
  <c r="D266" i="6" s="1"/>
  <c r="G20" i="3"/>
  <c r="I20" i="3" s="1"/>
  <c r="K20" i="3" s="1"/>
  <c r="D217" i="6" s="1"/>
  <c r="G8" i="3"/>
  <c r="I8" i="3" s="1"/>
  <c r="K8" i="3" s="1"/>
  <c r="D90" i="6" s="1"/>
  <c r="D91" i="6" s="1"/>
  <c r="G19" i="3"/>
  <c r="I19" i="3" s="1"/>
  <c r="K19" i="3" s="1"/>
  <c r="D208" i="6" s="1"/>
  <c r="D209" i="6" s="1"/>
  <c r="G9" i="3"/>
  <c r="I9" i="3" s="1"/>
  <c r="K9" i="3" s="1"/>
  <c r="D99" i="6" s="1"/>
  <c r="G33" i="3"/>
  <c r="I33" i="3" s="1"/>
  <c r="K33" i="3" s="1"/>
  <c r="D319" i="6" s="1"/>
  <c r="D320" i="6" s="1"/>
  <c r="G32" i="3"/>
  <c r="I32" i="3" s="1"/>
  <c r="K32" i="3" s="1"/>
  <c r="D312" i="6" s="1"/>
  <c r="D313" i="6" s="1"/>
  <c r="G31" i="3"/>
  <c r="I31" i="3" s="1"/>
  <c r="K31" i="3" s="1"/>
  <c r="D305" i="6" s="1"/>
  <c r="D306" i="6" s="1"/>
  <c r="G18" i="3"/>
  <c r="I18" i="3" s="1"/>
  <c r="K18" i="3" s="1"/>
  <c r="D201" i="6" s="1"/>
  <c r="G7" i="3"/>
  <c r="I7" i="3" s="1"/>
  <c r="K7" i="3" s="1"/>
  <c r="D80" i="6" s="1"/>
  <c r="D81" i="6" s="1"/>
  <c r="G22" i="3"/>
  <c r="I22" i="3" s="1"/>
  <c r="K22" i="3" s="1"/>
  <c r="D233" i="6" s="1"/>
  <c r="G24" i="3"/>
  <c r="I24" i="3" s="1"/>
  <c r="K24" i="3" s="1"/>
  <c r="D250" i="6" s="1"/>
  <c r="D251" i="6" s="1"/>
  <c r="G37" i="3"/>
  <c r="I37" i="3" s="1"/>
  <c r="K37" i="3" s="1"/>
  <c r="D345" i="6" s="1"/>
  <c r="D346" i="6" s="1"/>
  <c r="G5" i="3"/>
  <c r="I5" i="3" s="1"/>
  <c r="K5" i="3" s="1"/>
  <c r="D46" i="6" s="1"/>
  <c r="D47" i="6" s="1"/>
  <c r="G36" i="3"/>
  <c r="I36" i="3" s="1"/>
  <c r="K36" i="3" s="1"/>
  <c r="D341" i="6" s="1"/>
  <c r="D342" i="6" s="1"/>
  <c r="G13" i="3"/>
  <c r="I13" i="3" s="1"/>
  <c r="K13" i="3" s="1"/>
  <c r="D161" i="6" s="1"/>
  <c r="G16" i="3"/>
  <c r="I16" i="3" s="1"/>
  <c r="K16" i="3" s="1"/>
  <c r="D185" i="6" s="1"/>
  <c r="D186" i="6" s="1"/>
  <c r="G21" i="3"/>
  <c r="I21" i="3" s="1"/>
  <c r="K21" i="3" s="1"/>
  <c r="D225" i="6" s="1"/>
  <c r="D226" i="6" s="1"/>
  <c r="G25" i="3"/>
  <c r="I25" i="3" s="1"/>
  <c r="K25" i="3" s="1"/>
  <c r="D258" i="6" s="1"/>
  <c r="D259" i="6" s="1"/>
  <c r="G15" i="3"/>
  <c r="I15" i="3" s="1"/>
  <c r="K15" i="3" s="1"/>
  <c r="D180" i="6" s="1"/>
  <c r="D181" i="6" s="1"/>
  <c r="G12" i="3"/>
  <c r="I12" i="3" s="1"/>
  <c r="K12" i="3" s="1"/>
  <c r="D138" i="6" s="1"/>
  <c r="D139" i="6" s="1"/>
  <c r="G23" i="3"/>
  <c r="I23" i="3" s="1"/>
  <c r="K23" i="3" s="1"/>
  <c r="D242" i="6" s="1"/>
  <c r="G34" i="3"/>
  <c r="I34" i="3" s="1"/>
  <c r="K34" i="3" s="1"/>
  <c r="D327" i="6" s="1"/>
  <c r="D328" i="6" s="1"/>
  <c r="G35" i="3"/>
  <c r="I35" i="3" s="1"/>
  <c r="K35" i="3" s="1"/>
  <c r="D337" i="6" s="1"/>
  <c r="G10" i="3"/>
  <c r="I10" i="3" s="1"/>
  <c r="K10" i="3" s="1"/>
  <c r="D111" i="6" s="1"/>
  <c r="D112" i="6" s="1"/>
  <c r="G3" i="3"/>
  <c r="I3" i="3" s="1"/>
  <c r="K3" i="3" s="1"/>
  <c r="D18" i="6" s="1"/>
  <c r="D19" i="6" s="1"/>
  <c r="G4" i="3"/>
  <c r="I4" i="3" s="1"/>
  <c r="K4" i="3" s="1"/>
  <c r="D30" i="6" s="1"/>
  <c r="D31" i="6" s="1"/>
  <c r="G28" i="3"/>
  <c r="I28" i="3" s="1"/>
  <c r="K28" i="3" s="1"/>
  <c r="D284" i="6" s="1"/>
  <c r="D285" i="6" s="1"/>
  <c r="G11" i="3"/>
  <c r="I11" i="3" s="1"/>
  <c r="K11" i="3" s="1"/>
  <c r="D126" i="6" s="1"/>
  <c r="D127" i="6" s="1"/>
  <c r="G17" i="3"/>
  <c r="I17" i="3" s="1"/>
  <c r="K17" i="3" s="1"/>
  <c r="D193" i="6" s="1"/>
  <c r="G29" i="3"/>
  <c r="I29" i="3" s="1"/>
  <c r="K29" i="3" s="1"/>
  <c r="D291" i="6" s="1"/>
  <c r="D292" i="6" s="1"/>
  <c r="G27" i="3"/>
  <c r="I27" i="3" s="1"/>
  <c r="K27" i="3" s="1"/>
  <c r="D275" i="6" s="1"/>
  <c r="D276" i="6" s="1"/>
  <c r="G14" i="3"/>
  <c r="I14" i="3" s="1"/>
  <c r="K14" i="3" s="1"/>
  <c r="D176" i="6" s="1"/>
  <c r="D177" i="6" s="1"/>
  <c r="G30" i="3"/>
  <c r="I30" i="3" s="1"/>
  <c r="K30" i="3" s="1"/>
  <c r="D298" i="6" s="1"/>
  <c r="D299" i="6" s="1"/>
  <c r="G38" i="3"/>
  <c r="I38" i="3" s="1"/>
  <c r="K38" i="3" s="1"/>
  <c r="D349" i="6" s="1"/>
  <c r="D350" i="6" s="1"/>
  <c r="D162" i="6"/>
  <c r="D338" i="6"/>
  <c r="D234" i="6" l="1"/>
  <c r="D194" i="6"/>
  <c r="D243" i="6"/>
  <c r="D218" i="6"/>
  <c r="D100" i="6"/>
  <c r="I6" i="3"/>
  <c r="K6" i="3" s="1"/>
  <c r="D69" i="6" s="1"/>
  <c r="D70" i="6" s="1"/>
  <c r="D202" i="6"/>
</calcChain>
</file>

<file path=xl/comments1.xml><?xml version="1.0" encoding="utf-8"?>
<comments xmlns="http://schemas.openxmlformats.org/spreadsheetml/2006/main">
  <authors>
    <author>Bowman, Daniel</author>
  </authors>
  <commentList>
    <comment ref="I5" authorId="0" shapeId="0">
      <text>
        <r>
          <rPr>
            <b/>
            <sz val="9"/>
            <color indexed="81"/>
            <rFont val="Tahoma"/>
            <family val="2"/>
          </rPr>
          <t xml:space="preserve">Please add a value between 10 and 100.
</t>
        </r>
      </text>
    </comment>
    <comment ref="I6" authorId="0" shapeId="0">
      <text>
        <r>
          <rPr>
            <b/>
            <sz val="9"/>
            <color indexed="81"/>
            <rFont val="Tahoma"/>
            <family val="2"/>
          </rPr>
          <t xml:space="preserve">Please select a value between 1 and 4 from the picklist (down arrow).
</t>
        </r>
      </text>
    </comment>
    <comment ref="I7" authorId="0" shapeId="0">
      <text>
        <r>
          <rPr>
            <b/>
            <sz val="9"/>
            <color indexed="81"/>
            <rFont val="Tahoma"/>
            <family val="2"/>
          </rPr>
          <t>Please select Yes/No from the picklist (down arrow).</t>
        </r>
      </text>
    </comment>
    <comment ref="I8" authorId="0" shapeId="0">
      <text>
        <r>
          <rPr>
            <b/>
            <sz val="9"/>
            <color indexed="81"/>
            <rFont val="Tahoma"/>
            <family val="2"/>
          </rPr>
          <t>Please insert the number of burn beds in whole numbers.</t>
        </r>
      </text>
    </comment>
    <comment ref="I9" authorId="0" shapeId="0">
      <text>
        <r>
          <rPr>
            <b/>
            <sz val="9"/>
            <color indexed="81"/>
            <rFont val="Tahoma"/>
            <family val="2"/>
          </rPr>
          <t>Please select Yes/No from the picklist (down arrow).</t>
        </r>
      </text>
    </comment>
    <comment ref="I10" authorId="0" shapeId="0">
      <text>
        <r>
          <rPr>
            <b/>
            <sz val="9"/>
            <color indexed="81"/>
            <rFont val="Tahoma"/>
            <family val="2"/>
          </rPr>
          <t>Please select Yes/No from the picklist (down arrow).</t>
        </r>
      </text>
    </comment>
  </commentList>
</comments>
</file>

<file path=xl/comments2.xml><?xml version="1.0" encoding="utf-8"?>
<comments xmlns="http://schemas.openxmlformats.org/spreadsheetml/2006/main">
  <authors>
    <author>Bowman, Daniel</author>
  </authors>
  <commentList>
    <comment ref="B179" authorId="0" shapeId="0">
      <text>
        <r>
          <rPr>
            <b/>
            <sz val="9"/>
            <color indexed="81"/>
            <rFont val="Tahoma"/>
            <family val="2"/>
          </rPr>
          <t xml:space="preserve">This field does not allow data entry.  The value is the sum of lines 108 and 129 to 133. </t>
        </r>
      </text>
    </comment>
    <comment ref="B184" authorId="0" shapeId="0">
      <text>
        <r>
          <rPr>
            <b/>
            <sz val="9"/>
            <color indexed="81"/>
            <rFont val="Tahoma"/>
            <family val="2"/>
          </rPr>
          <t xml:space="preserve">This field does not allow data entry.  The value is the sum of lines 120 to 123 and 149 to 152. </t>
        </r>
        <r>
          <rPr>
            <sz val="9"/>
            <color indexed="81"/>
            <rFont val="Tahoma"/>
            <family val="2"/>
          </rPr>
          <t xml:space="preserve">
</t>
        </r>
      </text>
    </comment>
  </commentList>
</comments>
</file>

<file path=xl/sharedStrings.xml><?xml version="1.0" encoding="utf-8"?>
<sst xmlns="http://schemas.openxmlformats.org/spreadsheetml/2006/main" count="823" uniqueCount="476">
  <si>
    <t xml:space="preserve">Goal: </t>
  </si>
  <si>
    <t>Enter trauma level</t>
  </si>
  <si>
    <t xml:space="preserve">Is this hospital at high risk to receive disproportionate number of casualties? </t>
  </si>
  <si>
    <t xml:space="preserve">This worksheet generates overall planning numbers by category of drug that can then be compared to the numbers on the Disaster Inventory to assure adequate on hand. The inventory may be modified by the hospital to suit its usual practices and vendors. The calculations are for seriously injured patients only. </t>
  </si>
  <si>
    <t>Enter the number of emergency department beds</t>
  </si>
  <si>
    <t>Yes</t>
  </si>
  <si>
    <t>No</t>
  </si>
  <si>
    <t>Enter the value of designated burn beds</t>
  </si>
  <si>
    <t>Drug/category</t>
  </si>
  <si>
    <t>Form</t>
  </si>
  <si>
    <t>Target per patient</t>
  </si>
  <si>
    <t>Calculation basis</t>
  </si>
  <si>
    <t>Examples</t>
  </si>
  <si>
    <t>Note</t>
  </si>
  <si>
    <t>A. Narcotic analgesia</t>
  </si>
  <si>
    <t>injectable</t>
  </si>
  <si>
    <t>100mg over 48h (6 x 8mg)</t>
  </si>
  <si>
    <t>Morphine, fentanyl, hydromorphone</t>
  </si>
  <si>
    <t>Morphine equivalent dose</t>
  </si>
  <si>
    <t>B. Narcotic analgesia</t>
  </si>
  <si>
    <t>oral</t>
  </si>
  <si>
    <t>Oxycodone, hydrocodone</t>
  </si>
  <si>
    <t>May also be used for transition of hospital patients to oral</t>
  </si>
  <si>
    <t>C. Non-narcotic analgesia</t>
  </si>
  <si>
    <t xml:space="preserve">Ibuprofen, acetaminophen </t>
  </si>
  <si>
    <t>D. Sedative</t>
  </si>
  <si>
    <t>48h standard IV dosing – e.g. 3mg/h lorazepam = 150mg</t>
  </si>
  <si>
    <t>Lorazepam, midazolam, propofol, ketamine</t>
  </si>
  <si>
    <t>Or 10mg/h midazolam, 40mg/h propofol, 100mg/h ketamine</t>
  </si>
  <si>
    <t>E. Sedative</t>
  </si>
  <si>
    <t>48h standard adult dosing e.g. 1mg tid = 6mg lorazepam</t>
  </si>
  <si>
    <t>Lorazepam, diazepam, alprazolam</t>
  </si>
  <si>
    <t>F. Agitation control / Antipsychotic</t>
  </si>
  <si>
    <t>Injectable</t>
  </si>
  <si>
    <t xml:space="preserve">Usual adult dose x2 doses – e.g. 10mg olanzapine </t>
  </si>
  <si>
    <t>Olanzapine, haloperidol, droperidol, ziprasidone</t>
  </si>
  <si>
    <t>Some patients may need substantially more, some none</t>
  </si>
  <si>
    <t>G. Agitation control / Antipsychotic</t>
  </si>
  <si>
    <t>Oral</t>
  </si>
  <si>
    <t>Usual adult dose x48h dose – e.g. 10mg olanzapine</t>
  </si>
  <si>
    <t>Olanzapine, ziprasidone, chlorpromazine</t>
  </si>
  <si>
    <t>H. Paralytic</t>
  </si>
  <si>
    <t>Succinylcholine, rocuronium, vecuronium, atracurium</t>
  </si>
  <si>
    <t>I. Antibiotic narrow spectrum</t>
  </si>
  <si>
    <t>Usual adult dose x48h e.g. 6g ancef</t>
  </si>
  <si>
    <t>Cefazolin, nafcillin, penicillin, clindamycin</t>
  </si>
  <si>
    <t>J. Antibiotic narrow spectrum</t>
  </si>
  <si>
    <t>Usual adult oral dose x48h (e.g. 8 tab 500mg Keflex)</t>
  </si>
  <si>
    <t>K. Antibiotic expanded spectrum</t>
  </si>
  <si>
    <t>Piperacillin/tazobactam, ceftriaxone, carbapenem class</t>
  </si>
  <si>
    <t>L. Antibiotic expanded spectrum</t>
  </si>
  <si>
    <t>Cefixime, amoxicillin/clavulanic acid</t>
  </si>
  <si>
    <t>M. Antibiotic anthrax injectable</t>
  </si>
  <si>
    <t xml:space="preserve">Quinolone </t>
  </si>
  <si>
    <t>N. Antibiotic anthrax oral</t>
  </si>
  <si>
    <t>e.g. 4 tab ciprofloxacin</t>
  </si>
  <si>
    <t xml:space="preserve">Quinolone, doxycycline, amoxicillin </t>
  </si>
  <si>
    <t>O. IV crystalloid – volume replacement</t>
  </si>
  <si>
    <t xml:space="preserve">2 liters </t>
  </si>
  <si>
    <t>Normal saline, lactated Ringer’s</t>
  </si>
  <si>
    <t xml:space="preserve">P. IV crystalloid – maintenance </t>
  </si>
  <si>
    <t>4 liters (48h maintenance)</t>
  </si>
  <si>
    <t>Q. Antiemetic</t>
  </si>
  <si>
    <t>2 doses</t>
  </si>
  <si>
    <t>Ondansetron, prochlorperazine</t>
  </si>
  <si>
    <t>R. Antiemetic</t>
  </si>
  <si>
    <t>4 doses</t>
  </si>
  <si>
    <t>S. Bronchodilator</t>
  </si>
  <si>
    <t>Inhaled</t>
  </si>
  <si>
    <t>MDI (or 3 nebs/patient)</t>
  </si>
  <si>
    <t>Albuterol</t>
  </si>
  <si>
    <t>Increased ratio to account for dust inhalation / irritant / hazmat</t>
  </si>
  <si>
    <t>T. Hypertonic solution</t>
  </si>
  <si>
    <t>Mannitol, hypertonic saline (3, 5, 23%)</t>
  </si>
  <si>
    <t>U. Pressor</t>
  </si>
  <si>
    <t>2mg epinephrine (1mg / 24h as drip)</t>
  </si>
  <si>
    <t xml:space="preserve">Norepinephrine, epinephrine, phenylephrine </t>
  </si>
  <si>
    <t>V. Anti-epileptic</t>
  </si>
  <si>
    <t>3g levetiracetam (2g load, 1g following)</t>
  </si>
  <si>
    <t>Levetiracetam, fos-phenytoin, phenobarbital</t>
  </si>
  <si>
    <t>W. Steroid</t>
  </si>
  <si>
    <t>200mg methylprednisolone (100mg x 2 doses)</t>
  </si>
  <si>
    <t>Methylprednisolone, dexamethasone</t>
  </si>
  <si>
    <t>X. Steroid</t>
  </si>
  <si>
    <t>16mg dexamethasone (8mg x 2 doses)</t>
  </si>
  <si>
    <t>Prednisone, dexamethasone</t>
  </si>
  <si>
    <t>Y. Local anesthetic</t>
  </si>
  <si>
    <t>20ml average for wound care</t>
  </si>
  <si>
    <t xml:space="preserve">Lidocaine, bupivacaine </t>
  </si>
  <si>
    <t>Z. Ocular anesthetic</t>
  </si>
  <si>
    <t>Topical</t>
  </si>
  <si>
    <t>Single patient use</t>
  </si>
  <si>
    <t>Proparacaine, tetracaine</t>
  </si>
  <si>
    <t>Blast injury, chemical irritant, dust/physical irritant</t>
  </si>
  <si>
    <t>AA. Ocular antibiotic</t>
  </si>
  <si>
    <t>Polymixin / trimethoprim, quinolone</t>
  </si>
  <si>
    <t>See above</t>
  </si>
  <si>
    <t>BB. Bacitracin</t>
  </si>
  <si>
    <t>CC. TdaP</t>
  </si>
  <si>
    <t>1 vaccine</t>
  </si>
  <si>
    <t>DD. Sodium bicarb</t>
  </si>
  <si>
    <t>1 amp</t>
  </si>
  <si>
    <t>EE. Dextrose</t>
  </si>
  <si>
    <t>FF. Atropine</t>
  </si>
  <si>
    <t>1mg per patient available at baseline for organophosphate poisonings</t>
  </si>
  <si>
    <t>Stocking per hospital plan – consider default 100 2mg doses for nerve agent (if have Chempack indicate)</t>
  </si>
  <si>
    <t>GG. Anti-viral medication</t>
  </si>
  <si>
    <t xml:space="preserve">Oseltamivir, zanamivir </t>
  </si>
  <si>
    <t>Stocking per hospital plan</t>
  </si>
  <si>
    <t>Hydroxycobalamin</t>
  </si>
  <si>
    <t>Stocking per hospital plan (burn centers should have at least 2 kits – include multiplier)</t>
  </si>
  <si>
    <t>SSKI</t>
  </si>
  <si>
    <t>Tranexamic Acid</t>
  </si>
  <si>
    <t>2g (1 bolus, 1 infusion)</t>
  </si>
  <si>
    <t xml:space="preserve">Step 1: </t>
  </si>
  <si>
    <t>Step 2:</t>
  </si>
  <si>
    <t xml:space="preserve">Step 3: </t>
  </si>
  <si>
    <t>Step 4:</t>
  </si>
  <si>
    <t xml:space="preserve">Step 5: </t>
  </si>
  <si>
    <t>Step 6:</t>
  </si>
  <si>
    <t>Assessment Section</t>
  </si>
  <si>
    <t>Instructions</t>
  </si>
  <si>
    <t>Targets Section</t>
  </si>
  <si>
    <t>Remainder</t>
  </si>
  <si>
    <t>**Column L contains calculated values used to multiply the targets, it will be hidden on the final sheet.</t>
  </si>
  <si>
    <t>**Rows 11-15 will be hidden on the final sheet.</t>
  </si>
  <si>
    <t xml:space="preserve">Fill in the Step 1 through 6 values in Column I, rows 5 through 10. </t>
  </si>
  <si>
    <t xml:space="preserve">Review the values in the "Total Target" column. </t>
  </si>
  <si>
    <t>Total Target (Conventional)</t>
  </si>
  <si>
    <t>Total Target (Burn Victims)</t>
  </si>
  <si>
    <t>Calculation basis (Value)</t>
  </si>
  <si>
    <t>mg</t>
  </si>
  <si>
    <t>tabs</t>
  </si>
  <si>
    <t>g</t>
  </si>
  <si>
    <t>liters</t>
  </si>
  <si>
    <t>vaccine</t>
  </si>
  <si>
    <t>amp</t>
  </si>
  <si>
    <t>ml</t>
  </si>
  <si>
    <t>nebs/patient)</t>
  </si>
  <si>
    <t>doses</t>
  </si>
  <si>
    <t>Total Target Medication</t>
  </si>
  <si>
    <t>Unit</t>
  </si>
  <si>
    <t>Total Target Calculation</t>
  </si>
  <si>
    <t>units</t>
  </si>
  <si>
    <t>Burn Calc Adjustments</t>
  </si>
  <si>
    <t>A. Analgesia injectable</t>
  </si>
  <si>
    <t>Quantity available on: (date surveyed)</t>
  </si>
  <si>
    <t>Cost/each (GPO price)</t>
  </si>
  <si>
    <t>Amount/ unit</t>
  </si>
  <si>
    <t>Formulation</t>
  </si>
  <si>
    <t>Vendor / Stock number</t>
  </si>
  <si>
    <t>Duration by avg use (month supply)</t>
  </si>
  <si>
    <t>Facility Par Level (if applicable)</t>
  </si>
  <si>
    <t>Comments</t>
  </si>
  <si>
    <t>Morphine 10mg/ml vial</t>
  </si>
  <si>
    <t>1ml</t>
  </si>
  <si>
    <t>Injection</t>
  </si>
  <si>
    <t>Morphine 10mg/ml syringe</t>
  </si>
  <si>
    <t>Morphine 4mg/ml syringe</t>
  </si>
  <si>
    <t>Morphine 2mg/ml syringe</t>
  </si>
  <si>
    <t>Morphine 15 mg/ml 20 ml vial</t>
  </si>
  <si>
    <t>20ml</t>
  </si>
  <si>
    <t>Hydromorphone 1mg/ml syringe</t>
  </si>
  <si>
    <t>Hydromorphone 1mg/ml amp</t>
  </si>
  <si>
    <t>Hydromorphone 10 mg/ml 5ml vial</t>
  </si>
  <si>
    <t>5ml</t>
  </si>
  <si>
    <t>B. Analgesia oral narcotic</t>
  </si>
  <si>
    <t>Oxycodone 5mg/ml Oral Solution</t>
  </si>
  <si>
    <t>500 ml</t>
  </si>
  <si>
    <t>Oral Liquid</t>
  </si>
  <si>
    <t>Oxycodone 5mg/5ml UD cup</t>
  </si>
  <si>
    <t>5 ml</t>
  </si>
  <si>
    <t>Oxycodone 5mg tablets</t>
  </si>
  <si>
    <t>Oxycodone 5mg tablets UD</t>
  </si>
  <si>
    <t>Hydrocodone/Acetaminophen 5/325 mg</t>
  </si>
  <si>
    <t>Hydrocodone/Acetaminophen 5/325 mg UD</t>
  </si>
  <si>
    <t>Hydrocodone/Acetaminophen 5/333mg 10ml ud oral sol</t>
  </si>
  <si>
    <t>Total need from Part 1B vs. Total Column D</t>
  </si>
  <si>
    <t>C. Analgesia oral non-narcotic</t>
  </si>
  <si>
    <t>Ibuprofen 200 mg tab</t>
  </si>
  <si>
    <t>Ibuprofen 200 mg tab UD</t>
  </si>
  <si>
    <t>Ibuprofen 100mg/5ml oral susp</t>
  </si>
  <si>
    <t>120 ml</t>
  </si>
  <si>
    <t>Ibuprofen 400 mg UD tab</t>
  </si>
  <si>
    <t>Ibuprofen 600 mg UD tab</t>
  </si>
  <si>
    <t>Ibuprofen 800 mg UD tab</t>
  </si>
  <si>
    <t>Acetaminophen 500mg tab</t>
  </si>
  <si>
    <t>Tab</t>
  </si>
  <si>
    <t>Acetaminophen 325mg tab</t>
  </si>
  <si>
    <t>Acetaminophen 15mg/5mL elixir</t>
  </si>
  <si>
    <t>Oral liquid</t>
  </si>
  <si>
    <t>Total need from Part 1C vs. Total Column D</t>
  </si>
  <si>
    <t>D. Sedative injectable</t>
  </si>
  <si>
    <t>Lorazepam 2mg/ml syringe</t>
  </si>
  <si>
    <t>Lorazepam 2mg/ml vial</t>
  </si>
  <si>
    <t>10 ml</t>
  </si>
  <si>
    <t>Lorazepam 4mg/ml vial</t>
  </si>
  <si>
    <t>Midazolam 1mg/ml Syringe</t>
  </si>
  <si>
    <t>2ml</t>
  </si>
  <si>
    <t>Midazolam 1 mg/ml vial</t>
  </si>
  <si>
    <t>10ml</t>
  </si>
  <si>
    <t>Midazolam 5mg/ml vial</t>
  </si>
  <si>
    <t>Etomidate 20mg/10ml vial</t>
  </si>
  <si>
    <t>Etomidate 40mg/20 ml vial</t>
  </si>
  <si>
    <t>Ketamine 50mg/ml vial</t>
  </si>
  <si>
    <t>Ketamine 100mg/ml vial</t>
  </si>
  <si>
    <t>Ketamine 10mg/ml vial</t>
  </si>
  <si>
    <t xml:space="preserve">Propofol 100mg/ml </t>
  </si>
  <si>
    <t>50ml</t>
  </si>
  <si>
    <t>100ml</t>
  </si>
  <si>
    <t>Total need from Part 1D vs. Total Column D</t>
  </si>
  <si>
    <t>E. Sedative oral</t>
  </si>
  <si>
    <t>Midazolam 10mg/5ml oral sol UD</t>
  </si>
  <si>
    <t>Midazolam 2mg/ml oral sol Bulk</t>
  </si>
  <si>
    <t>118ml</t>
  </si>
  <si>
    <t>Lorazepam 2mg tab</t>
  </si>
  <si>
    <t>Lorazepam 1mg tab</t>
  </si>
  <si>
    <t>Lorazepam 0.5 mg tab</t>
  </si>
  <si>
    <t>Lorazepam 2mg/ml Oral Solution</t>
  </si>
  <si>
    <t>30 ml</t>
  </si>
  <si>
    <t>Total need from Part 1E vs. Total Column D</t>
  </si>
  <si>
    <t>F. Agitation Control / Anti-psychotic injectable</t>
  </si>
  <si>
    <t>Haloperidol Lactate 5mg/ml vial</t>
  </si>
  <si>
    <t>Droperidol 2.5mg/ml vial/amp</t>
  </si>
  <si>
    <t>Olanzapine 10mg/ml vial</t>
  </si>
  <si>
    <t>Ziprasidone 10 mg injection</t>
  </si>
  <si>
    <t>Total need from Part 1F vs. Total Column D</t>
  </si>
  <si>
    <t>G. Agitation Control / Anti-psychotic oral</t>
  </si>
  <si>
    <t>Olanzapine 10mg tab</t>
  </si>
  <si>
    <t>10mg</t>
  </si>
  <si>
    <t>Tablet</t>
  </si>
  <si>
    <t>Zisprasidone 40mg</t>
  </si>
  <si>
    <t>40mg</t>
  </si>
  <si>
    <t>Total need from Part 1G vs. Total Column D</t>
  </si>
  <si>
    <t>H. Paralytics</t>
  </si>
  <si>
    <t>Succinylcholine 200mg/10ml vial</t>
  </si>
  <si>
    <t>Rocuronium 10mg/ml vial</t>
  </si>
  <si>
    <t>Vecuronium 10mg/10ml vial</t>
  </si>
  <si>
    <t>Vecuronium 20mg/20ml vial</t>
  </si>
  <si>
    <t>Atracurium 100mg/10ml vial</t>
  </si>
  <si>
    <t>I. Antibiotic narrow spectrum injectable</t>
  </si>
  <si>
    <t>Cefazolin 1g vial</t>
  </si>
  <si>
    <t>Cefazolin 1g Piggyback</t>
  </si>
  <si>
    <t>Cefazolin 10g vial</t>
  </si>
  <si>
    <t>Clindamycin 300mg/50 ml vial</t>
  </si>
  <si>
    <t>Clindamycin 600mg/50 ml vial</t>
  </si>
  <si>
    <t>Clindamycin 900mg/50 ml vial</t>
  </si>
  <si>
    <t>Doxycycline 100mg/15ml vial</t>
  </si>
  <si>
    <t>Vancomycin 500mg vial</t>
  </si>
  <si>
    <t>Vancomycin 1g vial</t>
  </si>
  <si>
    <t>Vancomycin 10g vial</t>
  </si>
  <si>
    <t>Total need from Part 1I vs. Total Column D</t>
  </si>
  <si>
    <t>J. Antibiotic narrow spectrum oral</t>
  </si>
  <si>
    <t>Cephalexin 250mg cap</t>
  </si>
  <si>
    <t>Cephalexin 500mg Cap</t>
  </si>
  <si>
    <t>Cephalexin 250mg/5ml Oral Susp</t>
  </si>
  <si>
    <t>Amoxicillin 500mg Cap</t>
  </si>
  <si>
    <t>Amoxicillin 250mg/5ml Oral Susp</t>
  </si>
  <si>
    <t>Amoxicillin 400mg/5ml Oral Susp</t>
  </si>
  <si>
    <t>Doxycycline 100mg Cap/Tab</t>
  </si>
  <si>
    <t>Total need from Part 1J vs. Total Column D</t>
  </si>
  <si>
    <t>K. Antibiotic expanded spectrum injectable</t>
  </si>
  <si>
    <t>Ciprofloxacin 200mg IV</t>
  </si>
  <si>
    <t>Ciprofloxacin 400mg IV</t>
  </si>
  <si>
    <t>Levofloxacin 250mg IV</t>
  </si>
  <si>
    <t>Levofloxacin 500mg IV</t>
  </si>
  <si>
    <t>Levofloxacin 750mg IV</t>
  </si>
  <si>
    <t>Ampicillin / sulbactam 3g vial</t>
  </si>
  <si>
    <t>Ceftriaxone 1gm vial</t>
  </si>
  <si>
    <t>Ceftriaxone 250mg vial</t>
  </si>
  <si>
    <t>Ceftriaxone 2gm vial</t>
  </si>
  <si>
    <t>Pip/Tazo 2.5g vial</t>
  </si>
  <si>
    <t>Pip/Tazo 3.375g vial</t>
  </si>
  <si>
    <t>Pip/Tazo 4.5g vial</t>
  </si>
  <si>
    <t xml:space="preserve">Ertapenam 1g </t>
  </si>
  <si>
    <t>Meropenam 1g</t>
  </si>
  <si>
    <t>Imipenem 1g</t>
  </si>
  <si>
    <t>Total need from Part 1K vs. Total Column D</t>
  </si>
  <si>
    <t>L. Antibiotic expanded spectrum oral</t>
  </si>
  <si>
    <t>Ciprofloxacin 250mg Tab</t>
  </si>
  <si>
    <t>Ciprofloxacin 500mg Tab</t>
  </si>
  <si>
    <t>Levofloxacin 250mg tab</t>
  </si>
  <si>
    <t>Levofloxacin 500mg tab</t>
  </si>
  <si>
    <t>Amox/Clav 500/125mg Tab</t>
  </si>
  <si>
    <t>Amox/Clav 875/125mg Tab</t>
  </si>
  <si>
    <t>Amox/Clav 600/43mg per 5ml Oral Susp</t>
  </si>
  <si>
    <t>Amox/Clav 400/57mg per 5ml Oral Susp</t>
  </si>
  <si>
    <t>Cefixime 100mg /5mL Oral Suspension</t>
  </si>
  <si>
    <t>Cefixime 400mg tab</t>
  </si>
  <si>
    <t>Total need from Part 1L vs. Total Column D</t>
  </si>
  <si>
    <t>M. Anthrax antibiotics injectable</t>
  </si>
  <si>
    <t>N. Anthrax antibiotics oral</t>
  </si>
  <si>
    <t>O. IV crystalloid - volume replacement</t>
  </si>
  <si>
    <t>Lactated Ringers 1000ml</t>
  </si>
  <si>
    <t>Sodium Chloride 0.9% 1000ml</t>
  </si>
  <si>
    <t>Total need from Part 1O vs. Total Column D</t>
  </si>
  <si>
    <t xml:space="preserve">P. IV Crystalloid - maintenance </t>
  </si>
  <si>
    <t>D5 0.45% NaCl 1000mL</t>
  </si>
  <si>
    <t>D5 NS 1000mL</t>
  </si>
  <si>
    <t>D5 0.25% NaCl 500mL (pedatric)</t>
  </si>
  <si>
    <t>Total need from Part 1P vs. Total Column D + Part 2O column D</t>
  </si>
  <si>
    <t>Q. Antiemetics injectable</t>
  </si>
  <si>
    <t>Prochlorperazine 10mg/2ml vial</t>
  </si>
  <si>
    <t>Ondansetron 4mg/2ml vial</t>
  </si>
  <si>
    <t>Total need from Part 1Q vs. Total Column D</t>
  </si>
  <si>
    <t>R. Antiemetics oral / other</t>
  </si>
  <si>
    <t>Prochlorperizine 10mg tab</t>
  </si>
  <si>
    <t>Prochlorperizine suppository 25mg</t>
  </si>
  <si>
    <t>Ondansetron 4mg ODT</t>
  </si>
  <si>
    <t>CARRY VALUE for line 70 here - Droperidol</t>
  </si>
  <si>
    <t>Total need from Part 1R vs. Total Column D</t>
  </si>
  <si>
    <t>Albuterol/Ipratropium Neb Vial</t>
  </si>
  <si>
    <t>Inhalation</t>
  </si>
  <si>
    <t>Albuterol Neb Vial</t>
  </si>
  <si>
    <t>Albuterol MDI 60 puff</t>
  </si>
  <si>
    <t>Total need from Part 1S vs. Total Column D</t>
  </si>
  <si>
    <t>T. Hypertonic Solution</t>
  </si>
  <si>
    <t>3% Sodium Chloride</t>
  </si>
  <si>
    <t>500ml</t>
  </si>
  <si>
    <t>5% Sodium Chloride</t>
  </si>
  <si>
    <t>23% Sodium Chloride</t>
  </si>
  <si>
    <t>Total need from Part 1T vs. Total Column D</t>
  </si>
  <si>
    <t xml:space="preserve">Norepinephrine 1mg/ml </t>
  </si>
  <si>
    <t>4ml</t>
  </si>
  <si>
    <t>Epinephrine 1mg/ml ampule</t>
  </si>
  <si>
    <t>Epinephrine 1mg/10ml syringe</t>
  </si>
  <si>
    <t>Epinephrine 1mg/ml vial</t>
  </si>
  <si>
    <t>30ml</t>
  </si>
  <si>
    <t>Total need from Part 1U vs. Total Column D</t>
  </si>
  <si>
    <t>Levetiracetam 500mg vial (5mL)</t>
  </si>
  <si>
    <t>5mL</t>
  </si>
  <si>
    <t>Fosphenytoin 100mg PE/2ml vial</t>
  </si>
  <si>
    <t>Fosphenytoin 500mg PE/10ml vial</t>
  </si>
  <si>
    <t>Total need from Part 1V vs. Total Column D</t>
  </si>
  <si>
    <t>W. Steroid Injectable</t>
  </si>
  <si>
    <t>Methylprednisolone 125mg/2ml vial</t>
  </si>
  <si>
    <t>Dexamethasone 10mg/ml vial</t>
  </si>
  <si>
    <t>Dexamethasone 4mg/ml vial</t>
  </si>
  <si>
    <t>Total need from Part 1W vs. Total Column D</t>
  </si>
  <si>
    <t>X. Steroid Oral</t>
  </si>
  <si>
    <t>Prednisone 20mg Tab</t>
  </si>
  <si>
    <t>Dexamethasone 4mg tab</t>
  </si>
  <si>
    <t>Total need from Part 1X vs. Total Column D</t>
  </si>
  <si>
    <t>Y. Local Anesthetic</t>
  </si>
  <si>
    <t>Bupivicaine 0.25% with Epi vial</t>
  </si>
  <si>
    <t>Bupivicaine 0.25% plain vial</t>
  </si>
  <si>
    <t>Lidocaine 1% with Epi vial</t>
  </si>
  <si>
    <t>Lidocaine 1% plain vial</t>
  </si>
  <si>
    <t>Total need from Part 1Y vs. Total Column D</t>
  </si>
  <si>
    <t>Z. Ocular Anesthetic</t>
  </si>
  <si>
    <t>Proparacaine 0.5% Oph Drops</t>
  </si>
  <si>
    <t>15ml</t>
  </si>
  <si>
    <t>Ophthalmic</t>
  </si>
  <si>
    <t>Tetracaine 0.5% Oph Drops</t>
  </si>
  <si>
    <t>0.6ml</t>
  </si>
  <si>
    <t>Total need from Part 1Z vs. Total Column D</t>
  </si>
  <si>
    <t>AA. Ocular Antibiotic</t>
  </si>
  <si>
    <t>Polytrim (eye qtt)</t>
  </si>
  <si>
    <t>Erythromycin ocular ointment</t>
  </si>
  <si>
    <t>Total need from Part 1AA vs. Total Column D</t>
  </si>
  <si>
    <t>1 oz</t>
  </si>
  <si>
    <t>16 oz</t>
  </si>
  <si>
    <t>Total need from Part 1BB vs. Total Column D</t>
  </si>
  <si>
    <t>CC. Tetanus vaccination</t>
  </si>
  <si>
    <t>TdaP</t>
  </si>
  <si>
    <t>Total need from Part 1CC vs. Total Column D</t>
  </si>
  <si>
    <t>DD. Sodium Bicarb</t>
  </si>
  <si>
    <t>Sodium Bicarb 50mEq/50ml vial</t>
  </si>
  <si>
    <t>Sodium Bicarb 50mEq/50ml syringe</t>
  </si>
  <si>
    <t>Total need from Part 1DD vs. Total Column D</t>
  </si>
  <si>
    <t xml:space="preserve">Dextrose 50% 25g/50ml vial </t>
  </si>
  <si>
    <t>Dextrose 50% 25g/50ml Syringe</t>
  </si>
  <si>
    <t>Total need from Part 1EE vs. Total Column D</t>
  </si>
  <si>
    <t>Atropine 1mg/10 ml syringe</t>
  </si>
  <si>
    <t>Atropine 1mg/ml vial</t>
  </si>
  <si>
    <t>Atropine 0.4 mg/ml vial</t>
  </si>
  <si>
    <t>Total need from Part 1FF vs. Total Column D</t>
  </si>
  <si>
    <t>GG. Anti-virals</t>
  </si>
  <si>
    <t>Oseltamavir 30mg 10's</t>
  </si>
  <si>
    <t>Oseltamavir 45mg 10's</t>
  </si>
  <si>
    <t>Oseltamavir 75mg 10's</t>
  </si>
  <si>
    <t>Oseltamavir 6mg/ml Oral Susp 60ml</t>
  </si>
  <si>
    <t>Zanamivir Inhaler</t>
  </si>
  <si>
    <t>Total need from Part 1GG vs. Total Column D</t>
  </si>
  <si>
    <t xml:space="preserve">Cyanide kit (hydroxycobalamin) </t>
  </si>
  <si>
    <t>SSKI solution</t>
  </si>
  <si>
    <t>Tranexamic Acid 1g</t>
  </si>
  <si>
    <t>D5W 50ml</t>
  </si>
  <si>
    <t>D5W 100ml</t>
  </si>
  <si>
    <t>NaCl 0.9% 50ml</t>
  </si>
  <si>
    <t>NaCl 0.9% 100ml</t>
  </si>
  <si>
    <t>NaCl 0.9% 100ml Mini-Plus</t>
  </si>
  <si>
    <t>Drug/Category</t>
  </si>
  <si>
    <t>Target</t>
  </si>
  <si>
    <t>Total</t>
  </si>
  <si>
    <t>Difference</t>
  </si>
  <si>
    <t xml:space="preserve">Click on the "Inventory" tab at the bottom of the sheet. </t>
  </si>
  <si>
    <t>In Cell B1, replace the text "Date Surveyed" with the current date.</t>
  </si>
  <si>
    <t xml:space="preserve">Fill in the values from your inventory in Column B. </t>
  </si>
  <si>
    <t xml:space="preserve"> A negative value in the "Difference" cell indicates a deficiency in stock on hand. A positive value indicates a surplus.</t>
  </si>
  <si>
    <t>Review the values in Column D.  The "Total" values are the total stock on hand for this drug/category.  The "Target" is the target stock on hand from the Target tab. The "Difference" value is the "Total" minus the "Target".</t>
  </si>
  <si>
    <t>Inventory Section</t>
  </si>
  <si>
    <t>Purpose</t>
  </si>
  <si>
    <t>Scope</t>
  </si>
  <si>
    <t>Process</t>
  </si>
  <si>
    <t>This calculator allows hospitals to estimate whether they have adequate supplies of medications for a disaster in their hospital stock.</t>
  </si>
  <si>
    <t>The Assessment tab requires you to enter descriptive variables about your hospital including the number of emergency department (ED) beds, trauma level, and other information. To access it, please click the "Assessments" tab at the bottom of the sheet, next to the "Instructions" tab. Click on gray boxes and add values as appopriate, or select from the dropdown lists using the down arrow on the right side of the cell.  
Step 1 and 4 require a whole number to be entered, while Step 2, 3, 5, and 6 have dropdown lists that you should use to choose your situation.  
Once you enter a value, the cell turns from gray to green.</t>
  </si>
  <si>
    <t xml:space="preserve">Click on the "Assessment" tab at the bottom of the page. </t>
  </si>
  <si>
    <t>Click on the "Targets" tab at the bottom of the sheet to review the Target calculations.</t>
  </si>
  <si>
    <t>ASPR TRACIE Hospital Disaster Pharmacy Calculator</t>
  </si>
  <si>
    <t>Part 2: Target Medication Amounts</t>
  </si>
  <si>
    <t>Part 1: Hospital Assessment</t>
  </si>
  <si>
    <t>oz</t>
  </si>
  <si>
    <t>bags</t>
  </si>
  <si>
    <t>Assumes 1 seriously injured patient per usual ED bed. Some incidents may exceed these numbers. Does not account for ambulatory patients aside from oral pain medications.</t>
  </si>
  <si>
    <t>Doubles supplies needed for Level 1 and Level 2 trauma centers</t>
  </si>
  <si>
    <t>Increases analgesia, sedation, and IV fluid calculations</t>
  </si>
  <si>
    <t>Decreases calculations to 24h supply due to transfers</t>
  </si>
  <si>
    <t>Doubles supplies needed if single major trauma receiving facility in an area</t>
  </si>
  <si>
    <t>Is the hospital at risk to be isolated by natural disaster / disrupted infrastructure?</t>
  </si>
  <si>
    <t>Doubles supplies needed to account for difficulty with delivery / access to facility after major flooding, earthquake, etc.</t>
  </si>
  <si>
    <t>1 bag - e.g. 300mL 5%</t>
  </si>
  <si>
    <t>Based on 10x number of ED beds until additional assets arrive</t>
  </si>
  <si>
    <t>Based on 5x number of ED beds until additional assets arrive</t>
  </si>
  <si>
    <t>Assume 50% of seriously injured patients require intubation</t>
  </si>
  <si>
    <t>Does not consider potassium containing fluids</t>
  </si>
  <si>
    <t>Assumes use for severe head injury - 20% of patients</t>
  </si>
  <si>
    <t>Assumes 75% of patients need for wounds, procedures</t>
  </si>
  <si>
    <t xml:space="preserve">Assume 25% of patients need 1oz tube, burn victims </t>
  </si>
  <si>
    <t>Assume 25% of patients eligible</t>
  </si>
  <si>
    <t>Includes initial resuscitation only, increased for burn centers</t>
  </si>
  <si>
    <t xml:space="preserve">The Targets tab lists the target medication amounts by category.  The user does not enter values or change data on this sheet.  The calculations are based on the data entered in the assessment section and estimates amount of medication needed per patient over 48 hours. The calculated "Total Target Medication" column contains the total amount in each category that a hospital may wish to have on hand to be reasonably prepared for a disaster. Note that events can always occur that can overwhelm the target values, but this represents an attempt to create a realistic threshold based on size of the facility, risk, role in the community, and risk of isolation of the hospital from re-supply.
The "Unit" column contains the units associated with the "Total Target Medication" value. </t>
  </si>
  <si>
    <t>The Inventory tab is where the hospital enters the actual values of medications on hand in Column B. For each section, this displays the difference between the inventory on hand and what is recommended.  
The differences are displayed at the bottom of each subsection.  A negative value indicates a deficiency vs. target. A positive value indicates the additional quantify above target on hand.</t>
  </si>
  <si>
    <t>If any values appear inconsistent, click the "Assessment" tab to review your entry.</t>
  </si>
  <si>
    <t>Suggested Actions/Next Steps</t>
  </si>
  <si>
    <t>Do all major trauma patients get transferred to another facility?</t>
  </si>
  <si>
    <t>§  Footnote 1 - ‘Target per patient’ column – This column illustrates how many seriously injured patients presenting to the facility will need this medication. For example, if each seriously injured patient needs the medicine, the value is 1 (e.g. injectable narcotic). If only 1:4 need it, the value is 0.25. Since the calculator is designed for seriously injured patients, some values are adjusted to also include the less seriously injured (e.g. oral narcotics value is 5 – so in addition to the seriously injured patient’s needs, 4 less seriously injured patients will need this medication.</t>
  </si>
  <si>
    <t>§  Footnote 2 – ‘Total target medication’ – This represents the calculated pharmacy stock. Note this is NOT reflected in supplied doses for the most part but in milligrams or other units, therefore some numbers may appear high.</t>
  </si>
  <si>
    <t>Fentanyl 100mcg / 2ml ampule</t>
  </si>
  <si>
    <t>Fentanyl 250mcg / 5ml ampule</t>
  </si>
  <si>
    <t xml:space="preserve">Fentanyl 500mcg / 10ml vial </t>
  </si>
  <si>
    <t>Fentanyl 2500mcg / 50 ml vial</t>
  </si>
  <si>
    <t xml:space="preserve">Acetaminophen 325mg / 10.15ml </t>
  </si>
  <si>
    <t xml:space="preserve">Injectable Ketorolac 30mg </t>
  </si>
  <si>
    <t xml:space="preserve">Ketorolac 10mg tab </t>
  </si>
  <si>
    <t xml:space="preserve">Haloperidol 50mg / 10ml </t>
  </si>
  <si>
    <t xml:space="preserve">Cisatracurium 2mg/ml 10ml vial </t>
  </si>
  <si>
    <t xml:space="preserve">Cisatracurium 10mg/ml 20ml vial </t>
  </si>
  <si>
    <t xml:space="preserve">Haloperidol 5mg tab </t>
  </si>
  <si>
    <t>Olanzapine 5mg tab</t>
  </si>
  <si>
    <t xml:space="preserve">Cefipime 500mg vial </t>
  </si>
  <si>
    <t xml:space="preserve">Cefipime 1g vial </t>
  </si>
  <si>
    <t xml:space="preserve">Cefipime 2g vial </t>
  </si>
  <si>
    <t>dT/Td</t>
  </si>
  <si>
    <t>Pharmacy Piggyback Supplies</t>
  </si>
  <si>
    <t>§  Footnote 1 – ‘Quantity available’ – This should reflect all available product in automated dispensing systems as well as in the hospital pharmacy stock.</t>
  </si>
  <si>
    <t>§  Footnote 2 – ‘Unit contribution to 48h patient needs’ – This column calculates the degree to which the available product contributes to the target value for each patient that needs the medication (i.e.  10mg of morphine would fulfill 0.1 of the total requirement for an average patient over 48h – 8mg every 4h = 96mg – some rounding is included for ease of calculation and allowing for variance in patient weight). Note that contributions are based on adult weights and dosing.</t>
  </si>
  <si>
    <t>§  Footnote 3 – ‘Treatment equivalents’ – This is a calculated value of the number of treatments based on what the hospital has available compared to the predicted 48h patient needs.</t>
  </si>
  <si>
    <t xml:space="preserve">§  Footnote 4 – ‘Cost/each’ – Costs, when listed, are based on group purchasing and may not reflect the actual hospital acquisition cost. Additionally, costs may vary markedly during medication shortages.  The hospital does not need to adjust or update this column unless desired. Costs are provided as a benchmark to allow easy reference to relative expense for the facility. </t>
  </si>
  <si>
    <t>§  Footnote 5 – ‘Vendor/stock number’ – This is an optional column for the facility to enter their vendor order numbers for easy reference and ordering. It is in the best interests of both vendor and facility to have disaster ‘pull’ lists available and understand the timeframe for delivery as well as relative potential disruptions to delivery (e.g. potential for flooding, earthquake, etc.)</t>
  </si>
  <si>
    <t>§  Footnote 6 – ‘Duration by avg use’ – This optional column allows the hospital to enter their average monthly use of product and compare what is on hand vs. their use (during shortages) and also predict ability to rotate stock and keep it in-date.</t>
  </si>
  <si>
    <t>§  Footnote 7 – ‘Facility par level’ – This optional column allows the hospital to enter their expected par level for tracking/comparison purposes and compare to the predicted values.</t>
  </si>
  <si>
    <t>§  Footnote 8 – Row M (166) and N (171) – Note that these values may be very large. Regional approaches and resources may be useful to reduce the hospital commitment to maintain stocks of these antibiotics.</t>
  </si>
  <si>
    <t>The tool estimates the number of patients that should be planned for based on the size of the emergency department of the hospital and its role in the community. Other factors may be included such as burn beds and potential isolation of the facility for long periods of time. Based on the medication category and type, the calculator compares the amount of medications available to an estimate of that needed for 48 hours per patient and provides an assessment of surplus or deficit in that category (for example, injectable analgesia). This tool was designed to have broad applicability and thus may not meet the needs of all facilities, particularly specialty hospitals (e.g. pediatric centers).</t>
  </si>
  <si>
    <t>Bacitracin Ointment tube</t>
  </si>
  <si>
    <t>Bacitracin Ointment tub</t>
  </si>
  <si>
    <t>§  Footnote 9 – Row O (176) and P (183) – Incorporation of maintenance fluids in the calculations presents difficulty due to the variability in these fluids and the necessity of their use as patient’s transition to oral or other forms of hydration. Therefore, resuscitation fluids are the focus of the calculations.</t>
  </si>
  <si>
    <t>Assume ratio of 3 ambulatory patients per each critical patient, 2d supply = 15 tabs/patient = 45</t>
  </si>
  <si>
    <t>Assume ration of 3 ambulatory patients per each critical patient, 2d supply = 15 tabs/patient = 45</t>
  </si>
  <si>
    <t>Usual adult dose x2 – e.g. 200mg rocuronium - mg goal per rocuronium or succinylcholine</t>
  </si>
  <si>
    <t>Cephalexin, penicillin, dicloxacillin, amoxicillin</t>
  </si>
  <si>
    <t>Assumes 1-0.5 amp per injured person, some may need none, some multiple ampules</t>
  </si>
  <si>
    <t>Once the calculations are complete, the hospital can determine reasonable stock levels for the medications in common use to maintain. Hospitals may choose to have stock (par) levels for certain medications significantly in excess of recommended based on their ability to rotate stock. During an ongoing incident or anticipated event (e.g., hurricane, special event planning), the hospital may wish to use the medication list as a quick resource to predict needs based on the incident type and demand and proactively place medication orders (this is separate from an automatic vendor pull discussed below). 
At the coalition level, the tool may be used to assure a standard level of pharmacy stock for disasters and assure at least a degree of parity of preparedness across the participating facilities.
The tool results should also be considered in light of the hospital location relative to their vendor. If the warehouse is within an hour, and the access is not prone to disruption from floods, earthquake, or other disasters, it may not make sense to maintain a full 48 hour inventory if those stock levels cannot be rotated. At the same time, the further a facility is from a vendor, the more consideration that should be given for additional quantities in stock. Finally, the provided medication list can serve as a valuable template to use with the vendor to create a disaster list of medications that can rapidly be pulled by the vendor and delivered to the hospital to replenish and augment supplies when the hospital requests.</t>
  </si>
  <si>
    <r>
      <t xml:space="preserve">There are three sections to the tool. The hospital enters the facility details in the </t>
    </r>
    <r>
      <rPr>
        <i/>
        <sz val="11"/>
        <color theme="1"/>
        <rFont val="Calibri"/>
        <family val="2"/>
        <scheme val="minor"/>
      </rPr>
      <t>assessment</t>
    </r>
    <r>
      <rPr>
        <sz val="11"/>
        <color theme="1"/>
        <rFont val="Calibri"/>
        <family val="2"/>
        <scheme val="minor"/>
      </rPr>
      <t xml:space="preserve"> section. This creates the baseline numbers of patients to be planned for. The </t>
    </r>
    <r>
      <rPr>
        <i/>
        <sz val="11"/>
        <color theme="1"/>
        <rFont val="Calibri"/>
        <family val="2"/>
        <scheme val="minor"/>
      </rPr>
      <t xml:space="preserve">targets </t>
    </r>
    <r>
      <rPr>
        <sz val="11"/>
        <color theme="1"/>
        <rFont val="Calibri"/>
        <family val="2"/>
        <scheme val="minor"/>
      </rPr>
      <t xml:space="preserve">section will show the total target medications by category (e.g. oral antibiotics) based on the hospital data. The hospital pharmacy enters the amount on hand of the specific medications in the </t>
    </r>
    <r>
      <rPr>
        <i/>
        <sz val="11"/>
        <color theme="1"/>
        <rFont val="Calibri"/>
        <family val="2"/>
        <scheme val="minor"/>
      </rPr>
      <t xml:space="preserve">inventory </t>
    </r>
    <r>
      <rPr>
        <sz val="11"/>
        <color theme="1"/>
        <rFont val="Calibri"/>
        <family val="2"/>
        <scheme val="minor"/>
      </rPr>
      <t>section. The calculator illustrates the difference between the quantities on hand and the estimated preparedness threshold value so that the hospital can determine if additional stocking may be advisable. For further information please see detailed information about each section below.
Go to https://asprtracie.hhs.gov/hcc-resources for a list of select HCC resources. For a 508 compliant version of this tool, copy and paste this link into your browser: https://asprtracie.s3.amazonaws.com/documents/aspr-tracie-hospital-disaster-pharmacy-calculator-pdf.pdf. 
Hospitals are encouraged to modify this tool to reflect their needs. For questions, comments, or assistance with this spreadsheet, contact ASPR TRACIE at asprtracie.hhs.gov or 1-844-5-TRACIE (587-2243).</t>
    </r>
  </si>
  <si>
    <t>Dose Equivalent</t>
  </si>
  <si>
    <t>Treatment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</si>
</sst>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b/>
      <sz val="11"/>
      <color theme="1"/>
      <name val="Calibri"/>
      <family val="2"/>
      <scheme val="minor"/>
    </font>
    <font>
      <b/>
      <sz val="16"/>
      <color theme="0"/>
      <name val="Calibri"/>
      <family val="2"/>
      <scheme val="minor"/>
    </font>
    <font>
      <sz val="8"/>
      <color theme="1"/>
      <name val="Calibri"/>
      <family val="2"/>
      <scheme val="minor"/>
    </font>
    <font>
      <b/>
      <sz val="9"/>
      <color indexed="81"/>
      <name val="Tahoma"/>
      <family val="2"/>
    </font>
    <font>
      <b/>
      <sz val="11"/>
      <color theme="0"/>
      <name val="Calibri"/>
      <family val="2"/>
      <scheme val="minor"/>
    </font>
    <font>
      <sz val="14"/>
      <color theme="1"/>
      <name val="Calibri"/>
      <family val="2"/>
      <scheme val="minor"/>
    </font>
    <font>
      <b/>
      <i/>
      <sz val="11"/>
      <color theme="1"/>
      <name val="Calibri"/>
      <family val="2"/>
      <scheme val="minor"/>
    </font>
    <font>
      <sz val="11"/>
      <color theme="1"/>
      <name val="Calibri"/>
      <family val="2"/>
      <scheme val="minor"/>
    </font>
    <font>
      <sz val="9"/>
      <color indexed="81"/>
      <name val="Tahoma"/>
      <family val="2"/>
    </font>
    <font>
      <b/>
      <sz val="11"/>
      <name val="Calibri"/>
      <family val="2"/>
      <scheme val="minor"/>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1" tint="0.249977111117893"/>
        <bgColor indexed="64"/>
      </patternFill>
    </fill>
    <fill>
      <patternFill patternType="solid">
        <fgColor theme="4" tint="-0.499984740745262"/>
        <bgColor indexed="64"/>
      </patternFill>
    </fill>
    <fill>
      <patternFill patternType="solid">
        <fgColor theme="3"/>
        <bgColor indexed="64"/>
      </patternFill>
    </fill>
    <fill>
      <patternFill patternType="solid">
        <fgColor theme="0" tint="-4.9989318521683403E-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top style="medium">
        <color theme="0" tint="-0.499984740745262"/>
      </top>
      <bottom/>
      <diagonal/>
    </border>
    <border>
      <left/>
      <right style="thin">
        <color auto="1"/>
      </right>
      <top style="medium">
        <color theme="0" tint="-0.499984740745262"/>
      </top>
      <bottom/>
      <diagonal/>
    </border>
    <border>
      <left style="medium">
        <color theme="0" tint="-0.499984740745262"/>
      </left>
      <right/>
      <top/>
      <bottom/>
      <diagonal/>
    </border>
    <border>
      <left style="thin">
        <color theme="0" tint="-0.499984740745262"/>
      </left>
      <right/>
      <top/>
      <bottom/>
      <diagonal/>
    </border>
    <border>
      <left/>
      <right style="medium">
        <color theme="0" tint="-0.499984740745262"/>
      </right>
      <top/>
      <bottom/>
      <diagonal/>
    </border>
    <border>
      <left style="thin">
        <color theme="0" tint="-0.499984740745262"/>
      </left>
      <right/>
      <top/>
      <bottom style="medium">
        <color theme="0" tint="-0.499984740745262"/>
      </bottom>
      <diagonal/>
    </border>
    <border>
      <left/>
      <right style="thin">
        <color auto="1"/>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theme="0" tint="-0.499984740745262"/>
      </right>
      <top/>
      <bottom style="thin">
        <color auto="1"/>
      </bottom>
      <diagonal/>
    </border>
    <border>
      <left/>
      <right/>
      <top style="medium">
        <color theme="0" tint="-0.499984740745262"/>
      </top>
      <bottom style="thin">
        <color auto="1"/>
      </bottom>
      <diagonal/>
    </border>
    <border>
      <left/>
      <right style="medium">
        <color theme="0" tint="-0.499984740745262"/>
      </right>
      <top style="thin">
        <color auto="1"/>
      </top>
      <bottom style="thin">
        <color auto="1"/>
      </bottom>
      <diagonal/>
    </border>
    <border>
      <left style="medium">
        <color theme="0" tint="-0.499984740745262"/>
      </left>
      <right style="thin">
        <color auto="1"/>
      </right>
      <top style="medium">
        <color theme="0" tint="-0.499984740745262"/>
      </top>
      <bottom style="thin">
        <color auto="1"/>
      </bottom>
      <diagonal/>
    </border>
    <border>
      <left style="medium">
        <color theme="0" tint="-0.499984740745262"/>
      </left>
      <right style="thin">
        <color auto="1"/>
      </right>
      <top/>
      <bottom style="thin">
        <color auto="1"/>
      </bottom>
      <diagonal/>
    </border>
    <border>
      <left style="medium">
        <color theme="0" tint="-0.499984740745262"/>
      </left>
      <right style="thin">
        <color auto="1"/>
      </right>
      <top style="thin">
        <color auto="1"/>
      </top>
      <bottom style="thin">
        <color auto="1"/>
      </bottom>
      <diagonal/>
    </border>
    <border>
      <left style="medium">
        <color theme="0" tint="-0.499984740745262"/>
      </left>
      <right style="thin">
        <color auto="1"/>
      </right>
      <top/>
      <bottom style="medium">
        <color theme="0" tint="-0.499984740745262"/>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27">
    <xf numFmtId="0" fontId="0" fillId="0" borderId="0" xfId="0"/>
    <xf numFmtId="0" fontId="2" fillId="0" borderId="0" xfId="0" applyFont="1" applyFill="1" applyBorder="1" applyAlignment="1" applyProtection="1"/>
    <xf numFmtId="0" fontId="0" fillId="0" borderId="0" xfId="0" applyProtection="1">
      <protection locked="0"/>
    </xf>
    <xf numFmtId="0" fontId="1" fillId="0" borderId="1" xfId="0" applyFont="1" applyBorder="1" applyAlignment="1" applyProtection="1">
      <alignment vertical="center"/>
    </xf>
    <xf numFmtId="0" fontId="0" fillId="0" borderId="0" xfId="0" applyAlignment="1" applyProtection="1">
      <alignment vertical="center"/>
      <protection locked="0"/>
    </xf>
    <xf numFmtId="0" fontId="0" fillId="0" borderId="0" xfId="0" applyFill="1" applyProtection="1">
      <protection locked="0"/>
    </xf>
    <xf numFmtId="0" fontId="3" fillId="0" borderId="0" xfId="0" applyFont="1" applyProtection="1">
      <protection locked="0"/>
    </xf>
    <xf numFmtId="0" fontId="0" fillId="0" borderId="3" xfId="0"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0" fillId="0" borderId="1" xfId="0" applyBorder="1" applyAlignment="1" applyProtection="1">
      <alignment horizontal="right"/>
      <protection locked="0"/>
    </xf>
    <xf numFmtId="0" fontId="0" fillId="0" borderId="1" xfId="0" applyBorder="1" applyAlignment="1" applyProtection="1">
      <alignment horizontal="right"/>
    </xf>
    <xf numFmtId="0" fontId="0" fillId="0" borderId="1" xfId="0" applyFill="1" applyBorder="1" applyAlignment="1" applyProtection="1">
      <alignment horizontal="center" vertical="center" wrapText="1"/>
      <protection locked="0"/>
    </xf>
    <xf numFmtId="0" fontId="2" fillId="4" borderId="8" xfId="0" applyFont="1" applyFill="1" applyBorder="1" applyAlignment="1">
      <alignment vertical="center" wrapText="1"/>
    </xf>
    <xf numFmtId="0" fontId="2" fillId="4" borderId="7" xfId="0" applyFont="1" applyFill="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 xfId="0" applyFont="1" applyFill="1" applyBorder="1" applyAlignment="1" applyProtection="1">
      <alignment horizontal="center" vertical="center" wrapText="1"/>
      <protection locked="0"/>
    </xf>
    <xf numFmtId="0" fontId="7" fillId="0" borderId="0" xfId="0" applyFont="1" applyProtection="1">
      <protection locked="0"/>
    </xf>
    <xf numFmtId="0" fontId="0" fillId="0" borderId="0" xfId="0" applyFont="1" applyBorder="1" applyAlignment="1">
      <alignment vertical="center" wrapText="1"/>
    </xf>
    <xf numFmtId="3" fontId="0" fillId="0" borderId="8" xfId="0" applyNumberFormat="1" applyFont="1" applyBorder="1"/>
    <xf numFmtId="0" fontId="0" fillId="0" borderId="0" xfId="0" applyProtection="1"/>
    <xf numFmtId="0" fontId="0" fillId="0" borderId="0" xfId="0" applyAlignment="1" applyProtection="1">
      <alignment vertical="center"/>
    </xf>
    <xf numFmtId="0" fontId="0" fillId="0" borderId="0" xfId="0" applyFont="1" applyBorder="1" applyAlignment="1" applyProtection="1">
      <alignment vertical="center" wrapText="1"/>
    </xf>
    <xf numFmtId="0" fontId="0" fillId="0" borderId="0" xfId="0" quotePrefix="1" applyProtection="1"/>
    <xf numFmtId="3" fontId="0" fillId="0" borderId="10" xfId="0" applyNumberFormat="1" applyFont="1" applyBorder="1" applyAlignment="1">
      <alignment vertical="center" wrapText="1"/>
    </xf>
    <xf numFmtId="0" fontId="0" fillId="0" borderId="1" xfId="0" applyBorder="1" applyProtection="1"/>
    <xf numFmtId="0" fontId="0" fillId="0" borderId="1" xfId="0" applyFill="1" applyBorder="1" applyAlignment="1" applyProtection="1">
      <alignment horizontal="right" vertical="center" wrapText="1"/>
    </xf>
    <xf numFmtId="0" fontId="0" fillId="0" borderId="0" xfId="0" applyFont="1" applyProtection="1"/>
    <xf numFmtId="0" fontId="0" fillId="0" borderId="0" xfId="0" applyFont="1"/>
    <xf numFmtId="0" fontId="0" fillId="0" borderId="1" xfId="0" applyFont="1" applyBorder="1" applyProtection="1">
      <protection locked="0"/>
    </xf>
    <xf numFmtId="0" fontId="0" fillId="0" borderId="0" xfId="0" applyFont="1" applyProtection="1">
      <protection locked="0"/>
    </xf>
    <xf numFmtId="0" fontId="10" fillId="0" borderId="0" xfId="0" applyFont="1" applyProtection="1"/>
    <xf numFmtId="0" fontId="10" fillId="0" borderId="0" xfId="0" applyFont="1" applyAlignment="1" applyProtection="1">
      <alignment horizontal="center" wrapText="1"/>
    </xf>
    <xf numFmtId="0" fontId="10" fillId="0" borderId="0" xfId="0" applyFont="1" applyAlignment="1" applyProtection="1">
      <alignment horizontal="center" vertical="center" wrapText="1"/>
    </xf>
    <xf numFmtId="0" fontId="11" fillId="0" borderId="1" xfId="0" applyFont="1" applyBorder="1"/>
    <xf numFmtId="0" fontId="11" fillId="0" borderId="1" xfId="0" applyFont="1" applyBorder="1" applyProtection="1">
      <protection locked="0"/>
    </xf>
    <xf numFmtId="44" fontId="11" fillId="0" borderId="1" xfId="2" applyFont="1" applyBorder="1" applyProtection="1">
      <protection locked="0"/>
    </xf>
    <xf numFmtId="0" fontId="11" fillId="0" borderId="1" xfId="0" applyFont="1" applyBorder="1" applyAlignment="1" applyProtection="1">
      <alignment horizontal="right"/>
      <protection locked="0"/>
    </xf>
    <xf numFmtId="0" fontId="11" fillId="0" borderId="32" xfId="0" applyFont="1" applyBorder="1"/>
    <xf numFmtId="44" fontId="11" fillId="0" borderId="32" xfId="2" applyFont="1" applyBorder="1" applyProtection="1">
      <protection locked="0"/>
    </xf>
    <xf numFmtId="0" fontId="11" fillId="0" borderId="32" xfId="0" applyFont="1" applyBorder="1" applyAlignment="1" applyProtection="1">
      <alignment horizontal="right"/>
      <protection locked="0"/>
    </xf>
    <xf numFmtId="0" fontId="11" fillId="0" borderId="32" xfId="0" applyFont="1" applyBorder="1" applyProtection="1">
      <protection locked="0"/>
    </xf>
    <xf numFmtId="0" fontId="10" fillId="0" borderId="33" xfId="0" applyFont="1" applyBorder="1" applyProtection="1"/>
    <xf numFmtId="0" fontId="11" fillId="0" borderId="34" xfId="0" applyFont="1" applyBorder="1" applyProtection="1"/>
    <xf numFmtId="44" fontId="11" fillId="0" borderId="34" xfId="2" applyFont="1" applyBorder="1" applyProtection="1"/>
    <xf numFmtId="0" fontId="11" fillId="0" borderId="34" xfId="0" applyFont="1" applyBorder="1" applyAlignment="1" applyProtection="1">
      <alignment horizontal="right"/>
    </xf>
    <xf numFmtId="0" fontId="10" fillId="0" borderId="3" xfId="0" applyFont="1" applyBorder="1" applyProtection="1"/>
    <xf numFmtId="0" fontId="11" fillId="0" borderId="0" xfId="0" applyFont="1" applyBorder="1" applyProtection="1"/>
    <xf numFmtId="44" fontId="11" fillId="0" borderId="0" xfId="2" applyFont="1" applyBorder="1" applyProtection="1"/>
    <xf numFmtId="0" fontId="11" fillId="0" borderId="0" xfId="0" applyFont="1" applyBorder="1" applyAlignment="1" applyProtection="1">
      <alignment horizontal="right"/>
    </xf>
    <xf numFmtId="0" fontId="11" fillId="0" borderId="3" xfId="0" applyFont="1" applyBorder="1" applyProtection="1"/>
    <xf numFmtId="0" fontId="10" fillId="0" borderId="6" xfId="0" applyFont="1" applyBorder="1" applyProtection="1"/>
    <xf numFmtId="0" fontId="10" fillId="0" borderId="4" xfId="0" applyFont="1" applyBorder="1" applyProtection="1"/>
    <xf numFmtId="0" fontId="11" fillId="0" borderId="4" xfId="0" applyFont="1" applyBorder="1" applyProtection="1"/>
    <xf numFmtId="44" fontId="11" fillId="0" borderId="4" xfId="2" applyFont="1" applyBorder="1" applyProtection="1"/>
    <xf numFmtId="0" fontId="11" fillId="0" borderId="4" xfId="0" applyFont="1" applyBorder="1" applyAlignment="1" applyProtection="1">
      <alignment horizontal="right"/>
    </xf>
    <xf numFmtId="0" fontId="11" fillId="0" borderId="31" xfId="0" applyFont="1" applyBorder="1"/>
    <xf numFmtId="0" fontId="11" fillId="0" borderId="31" xfId="0" applyFont="1" applyBorder="1" applyProtection="1">
      <protection locked="0"/>
    </xf>
    <xf numFmtId="44" fontId="11" fillId="0" borderId="31" xfId="2" applyFont="1" applyBorder="1" applyProtection="1">
      <protection locked="0"/>
    </xf>
    <xf numFmtId="0" fontId="11" fillId="0" borderId="31" xfId="0" applyFont="1" applyBorder="1" applyAlignment="1" applyProtection="1">
      <alignment horizontal="right"/>
      <protection locked="0"/>
    </xf>
    <xf numFmtId="44" fontId="10" fillId="0" borderId="4" xfId="2" applyFont="1" applyBorder="1" applyProtection="1"/>
    <xf numFmtId="0" fontId="10" fillId="0" borderId="4" xfId="0" applyFont="1" applyBorder="1" applyAlignment="1" applyProtection="1">
      <alignment horizontal="right"/>
    </xf>
    <xf numFmtId="0" fontId="11" fillId="0" borderId="32" xfId="0" applyFont="1" applyFill="1" applyBorder="1" applyAlignment="1" applyProtection="1">
      <alignment horizontal="right"/>
      <protection locked="0"/>
    </xf>
    <xf numFmtId="0" fontId="11" fillId="0" borderId="35" xfId="0" applyFont="1" applyBorder="1" applyProtection="1">
      <protection locked="0"/>
    </xf>
    <xf numFmtId="0" fontId="11" fillId="0" borderId="35" xfId="0" applyFont="1" applyBorder="1"/>
    <xf numFmtId="44" fontId="11" fillId="0" borderId="35" xfId="0" applyNumberFormat="1" applyFont="1" applyBorder="1" applyProtection="1">
      <protection locked="0"/>
    </xf>
    <xf numFmtId="0" fontId="11" fillId="0" borderId="35" xfId="0" applyFont="1" applyBorder="1" applyAlignment="1" applyProtection="1">
      <alignment horizontal="right"/>
      <protection locked="0"/>
    </xf>
    <xf numFmtId="44" fontId="11" fillId="0" borderId="34" xfId="0" applyNumberFormat="1" applyFont="1" applyBorder="1" applyProtection="1"/>
    <xf numFmtId="44" fontId="11" fillId="0" borderId="0" xfId="0" applyNumberFormat="1" applyFont="1" applyBorder="1" applyProtection="1"/>
    <xf numFmtId="0" fontId="11" fillId="0" borderId="6" xfId="0" applyFont="1" applyBorder="1" applyProtection="1">
      <protection locked="0"/>
    </xf>
    <xf numFmtId="0" fontId="11" fillId="0" borderId="2" xfId="0" applyFont="1" applyBorder="1" applyProtection="1">
      <protection locked="0"/>
    </xf>
    <xf numFmtId="0" fontId="11" fillId="0" borderId="0" xfId="0" applyFont="1" applyProtection="1">
      <protection locked="0"/>
    </xf>
    <xf numFmtId="0" fontId="11" fillId="0" borderId="31" xfId="0" applyFont="1" applyFill="1" applyBorder="1"/>
    <xf numFmtId="0" fontId="11" fillId="0" borderId="31" xfId="0" applyFont="1" applyFill="1" applyBorder="1" applyProtection="1">
      <protection locked="0"/>
    </xf>
    <xf numFmtId="0" fontId="0" fillId="0" borderId="1" xfId="0" applyFont="1" applyBorder="1" applyAlignment="1" applyProtection="1">
      <alignment horizontal="right" vertical="center"/>
      <protection locked="0"/>
    </xf>
    <xf numFmtId="0" fontId="10" fillId="0" borderId="1" xfId="0" applyFont="1" applyBorder="1" applyProtection="1"/>
    <xf numFmtId="0" fontId="11" fillId="0" borderId="0" xfId="0" applyFont="1" applyProtection="1"/>
    <xf numFmtId="44" fontId="11" fillId="0" borderId="0" xfId="2" applyFont="1" applyProtection="1"/>
    <xf numFmtId="0" fontId="11" fillId="0" borderId="0" xfId="0" applyFont="1" applyAlignment="1" applyProtection="1">
      <alignment horizontal="right"/>
    </xf>
    <xf numFmtId="0" fontId="10" fillId="0" borderId="0" xfId="0" applyFont="1" applyBorder="1" applyProtection="1"/>
    <xf numFmtId="0" fontId="10" fillId="0" borderId="31" xfId="0" applyFont="1" applyBorder="1" applyAlignment="1" applyProtection="1">
      <alignment wrapText="1"/>
    </xf>
    <xf numFmtId="44" fontId="10" fillId="0" borderId="0" xfId="2" applyFont="1" applyBorder="1" applyProtection="1"/>
    <xf numFmtId="0" fontId="10" fillId="0" borderId="0" xfId="0" applyFont="1" applyBorder="1" applyAlignment="1" applyProtection="1">
      <alignment horizontal="right"/>
    </xf>
    <xf numFmtId="0" fontId="10" fillId="0" borderId="1" xfId="0" applyFont="1" applyBorder="1" applyProtection="1">
      <protection locked="0"/>
    </xf>
    <xf numFmtId="0" fontId="10" fillId="0" borderId="1" xfId="0" applyFont="1" applyBorder="1"/>
    <xf numFmtId="44" fontId="10" fillId="0" borderId="1" xfId="2" applyFont="1" applyBorder="1" applyProtection="1">
      <protection locked="0"/>
    </xf>
    <xf numFmtId="0" fontId="10" fillId="0" borderId="1" xfId="0" applyFont="1" applyBorder="1" applyAlignment="1" applyProtection="1">
      <alignment horizontal="right"/>
      <protection locked="0"/>
    </xf>
    <xf numFmtId="0" fontId="11" fillId="0" borderId="0" xfId="0" applyFont="1"/>
    <xf numFmtId="44" fontId="11" fillId="0" borderId="0" xfId="0" applyNumberFormat="1" applyFont="1" applyProtection="1">
      <protection locked="0"/>
    </xf>
    <xf numFmtId="0" fontId="11" fillId="0" borderId="0" xfId="0" applyFont="1" applyAlignment="1" applyProtection="1">
      <alignment horizontal="right"/>
      <protection locked="0"/>
    </xf>
    <xf numFmtId="44" fontId="11" fillId="0" borderId="0" xfId="0" applyNumberFormat="1" applyFont="1" applyProtection="1"/>
    <xf numFmtId="44" fontId="11" fillId="0" borderId="1" xfId="0" applyNumberFormat="1" applyFont="1" applyBorder="1" applyProtection="1">
      <protection locked="0"/>
    </xf>
    <xf numFmtId="44" fontId="11" fillId="0" borderId="1" xfId="2" applyFont="1" applyFill="1" applyBorder="1" applyProtection="1">
      <protection locked="0"/>
    </xf>
    <xf numFmtId="44" fontId="10" fillId="0" borderId="0" xfId="2" applyFont="1" applyProtection="1"/>
    <xf numFmtId="0" fontId="10" fillId="0" borderId="0" xfId="0" applyFont="1" applyAlignment="1" applyProtection="1">
      <alignment horizontal="right"/>
    </xf>
    <xf numFmtId="0" fontId="11" fillId="0" borderId="6" xfId="0" applyFont="1" applyBorder="1" applyProtection="1"/>
    <xf numFmtId="0" fontId="11" fillId="0" borderId="36" xfId="0" applyFont="1" applyBorder="1"/>
    <xf numFmtId="0" fontId="11" fillId="0" borderId="36" xfId="0" applyFont="1" applyBorder="1" applyProtection="1">
      <protection locked="0"/>
    </xf>
    <xf numFmtId="44" fontId="11" fillId="0" borderId="36" xfId="2" applyFont="1" applyBorder="1" applyProtection="1">
      <protection locked="0"/>
    </xf>
    <xf numFmtId="0" fontId="11" fillId="0" borderId="36" xfId="0" applyFont="1" applyBorder="1" applyAlignment="1" applyProtection="1">
      <alignment horizontal="right"/>
      <protection locked="0"/>
    </xf>
    <xf numFmtId="0" fontId="11" fillId="0" borderId="0" xfId="0" applyFont="1" applyAlignment="1" applyProtection="1">
      <alignment horizontal="center" vertical="center"/>
    </xf>
    <xf numFmtId="0" fontId="0" fillId="0" borderId="1"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0" fillId="0" borderId="0" xfId="0" applyFill="1" applyBorder="1" applyProtection="1"/>
    <xf numFmtId="0" fontId="7" fillId="0" borderId="0" xfId="0" applyFo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2" fillId="5" borderId="37" xfId="0" applyFont="1" applyFill="1" applyBorder="1" applyAlignment="1" applyProtection="1">
      <alignment horizontal="left" wrapText="1"/>
    </xf>
    <xf numFmtId="0" fontId="2" fillId="5" borderId="8" xfId="0" applyFont="1" applyFill="1" applyBorder="1" applyAlignment="1" applyProtection="1">
      <alignment vertical="center" wrapText="1"/>
    </xf>
    <xf numFmtId="0" fontId="2" fillId="5" borderId="7" xfId="0" applyFont="1" applyFill="1" applyBorder="1" applyAlignment="1" applyProtection="1">
      <alignment vertical="center" wrapText="1"/>
    </xf>
    <xf numFmtId="1" fontId="0" fillId="6"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5" fillId="5" borderId="22" xfId="0" applyFont="1" applyFill="1" applyBorder="1" applyAlignment="1">
      <alignment horizontal="left" vertical="center"/>
    </xf>
    <xf numFmtId="0" fontId="0" fillId="0" borderId="1" xfId="0" applyFont="1" applyBorder="1" applyProtection="1"/>
    <xf numFmtId="0" fontId="10" fillId="0" borderId="1" xfId="0" applyFont="1" applyBorder="1" applyAlignment="1" applyProtection="1">
      <alignment horizontal="center" wrapText="1"/>
    </xf>
    <xf numFmtId="0" fontId="10" fillId="0" borderId="1" xfId="0" applyFont="1" applyBorder="1" applyAlignment="1" applyProtection="1">
      <alignment horizontal="center" vertical="center" wrapText="1"/>
    </xf>
    <xf numFmtId="0" fontId="0" fillId="0" borderId="1" xfId="0" applyBorder="1"/>
    <xf numFmtId="0" fontId="11" fillId="0" borderId="1" xfId="0" applyFont="1" applyBorder="1" applyProtection="1"/>
    <xf numFmtId="0" fontId="11" fillId="0" borderId="39" xfId="0" applyFont="1" applyBorder="1" applyProtection="1">
      <protection locked="0"/>
    </xf>
    <xf numFmtId="0" fontId="11" fillId="0" borderId="40" xfId="0" applyFont="1" applyBorder="1" applyProtection="1">
      <protection locked="0"/>
    </xf>
    <xf numFmtId="0" fontId="11" fillId="0" borderId="5" xfId="0" applyFont="1" applyBorder="1" applyProtection="1">
      <protection locked="0"/>
    </xf>
    <xf numFmtId="0" fontId="0" fillId="0" borderId="32" xfId="0" applyFont="1" applyBorder="1" applyProtection="1">
      <protection locked="0"/>
    </xf>
    <xf numFmtId="0" fontId="0" fillId="0" borderId="31" xfId="0" applyFont="1" applyBorder="1" applyProtection="1">
      <protection locked="0"/>
    </xf>
    <xf numFmtId="0" fontId="0" fillId="0" borderId="0" xfId="0" applyBorder="1"/>
    <xf numFmtId="0" fontId="5" fillId="5" borderId="41" xfId="0" applyFont="1" applyFill="1" applyBorder="1" applyAlignment="1">
      <alignment horizontal="left" vertical="center"/>
    </xf>
    <xf numFmtId="0" fontId="0" fillId="0" borderId="4" xfId="0" applyFont="1" applyBorder="1"/>
    <xf numFmtId="0" fontId="5" fillId="5" borderId="43" xfId="0" applyFont="1" applyFill="1" applyBorder="1" applyAlignment="1">
      <alignment horizontal="left" vertical="center"/>
    </xf>
    <xf numFmtId="0" fontId="0" fillId="0" borderId="11" xfId="0" applyFont="1" applyBorder="1"/>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1" fillId="2" borderId="47" xfId="0" applyFont="1" applyFill="1" applyBorder="1" applyAlignment="1">
      <alignment horizontal="left" vertical="center" wrapText="1"/>
    </xf>
    <xf numFmtId="0" fontId="5" fillId="5" borderId="12" xfId="0" applyFont="1" applyFill="1" applyBorder="1" applyAlignment="1">
      <alignment horizontal="left" vertical="center"/>
    </xf>
    <xf numFmtId="0" fontId="5" fillId="5" borderId="13" xfId="0" applyFont="1" applyFill="1" applyBorder="1" applyAlignment="1">
      <alignment horizontal="left" vertical="center"/>
    </xf>
    <xf numFmtId="0" fontId="5" fillId="5" borderId="14" xfId="0" applyFont="1" applyFill="1" applyBorder="1" applyAlignment="1">
      <alignment horizontal="left" vertical="center"/>
    </xf>
    <xf numFmtId="0" fontId="0" fillId="5" borderId="0" xfId="0" applyFill="1" applyAlignment="1" applyProtection="1"/>
    <xf numFmtId="44" fontId="10" fillId="0" borderId="1" xfId="2" applyFont="1" applyBorder="1" applyProtection="1"/>
    <xf numFmtId="0" fontId="10" fillId="0" borderId="1" xfId="0" applyFont="1" applyBorder="1" applyAlignment="1" applyProtection="1">
      <alignment horizontal="right"/>
    </xf>
    <xf numFmtId="44" fontId="11" fillId="0" borderId="1" xfId="2" applyFont="1" applyBorder="1" applyProtection="1"/>
    <xf numFmtId="0" fontId="11" fillId="0" borderId="1" xfId="0" applyFont="1" applyBorder="1" applyAlignment="1" applyProtection="1">
      <alignment horizontal="right"/>
    </xf>
    <xf numFmtId="44" fontId="11" fillId="0" borderId="1" xfId="0" applyNumberFormat="1" applyFont="1" applyBorder="1" applyProtection="1"/>
    <xf numFmtId="0" fontId="0" fillId="0" borderId="0" xfId="0" applyFont="1" applyBorder="1"/>
    <xf numFmtId="0" fontId="0" fillId="0" borderId="2" xfId="0" applyBorder="1"/>
    <xf numFmtId="0" fontId="0" fillId="0" borderId="0" xfId="0" applyBorder="1" applyProtection="1"/>
    <xf numFmtId="0" fontId="0" fillId="0" borderId="0" xfId="0" applyFont="1" applyBorder="1" applyProtection="1"/>
    <xf numFmtId="0" fontId="0" fillId="0" borderId="0" xfId="0" applyFill="1" applyProtection="1"/>
    <xf numFmtId="0" fontId="3" fillId="0" borderId="0" xfId="0" applyFont="1" applyProtection="1"/>
    <xf numFmtId="41" fontId="5" fillId="3" borderId="0" xfId="1" applyNumberFormat="1" applyFont="1" applyFill="1" applyProtection="1"/>
    <xf numFmtId="0" fontId="0" fillId="0" borderId="0" xfId="0" applyAlignment="1" applyProtection="1">
      <alignment horizontal="right"/>
    </xf>
    <xf numFmtId="0" fontId="0" fillId="0" borderId="0" xfId="0" applyAlignment="1" applyProtection="1">
      <alignment horizontal="right" vertical="center"/>
    </xf>
    <xf numFmtId="0" fontId="2" fillId="5" borderId="3" xfId="0" applyFont="1" applyFill="1" applyBorder="1" applyAlignment="1" applyProtection="1"/>
    <xf numFmtId="0" fontId="2" fillId="5" borderId="0" xfId="0" applyFont="1" applyFill="1" applyBorder="1" applyAlignment="1" applyProtection="1"/>
    <xf numFmtId="0" fontId="2" fillId="5" borderId="38" xfId="0" applyFont="1" applyFill="1" applyBorder="1" applyAlignment="1" applyProtection="1">
      <alignment wrapText="1"/>
    </xf>
    <xf numFmtId="0" fontId="11" fillId="0" borderId="0" xfId="0" applyFont="1" applyFill="1" applyBorder="1" applyProtection="1"/>
    <xf numFmtId="0" fontId="0" fillId="0" borderId="1" xfId="0" applyFill="1" applyBorder="1"/>
    <xf numFmtId="0" fontId="11" fillId="0" borderId="1" xfId="0" applyFont="1" applyFill="1" applyBorder="1" applyProtection="1"/>
    <xf numFmtId="0" fontId="11" fillId="0" borderId="1" xfId="0" applyFont="1" applyFill="1" applyBorder="1"/>
    <xf numFmtId="44" fontId="11" fillId="0" borderId="1" xfId="2" applyFont="1" applyFill="1" applyBorder="1" applyProtection="1"/>
    <xf numFmtId="0" fontId="11" fillId="0" borderId="1" xfId="0" applyFont="1" applyFill="1" applyBorder="1" applyAlignment="1" applyProtection="1">
      <alignment horizontal="right"/>
    </xf>
    <xf numFmtId="0" fontId="0" fillId="0" borderId="1" xfId="0" applyFont="1" applyFill="1" applyBorder="1" applyProtection="1"/>
    <xf numFmtId="0" fontId="0" fillId="0" borderId="0" xfId="0" applyFont="1" applyFill="1" applyBorder="1" applyProtection="1"/>
    <xf numFmtId="0" fontId="11" fillId="0" borderId="32" xfId="0" applyFont="1" applyFill="1" applyBorder="1"/>
    <xf numFmtId="0" fontId="0" fillId="0" borderId="10" xfId="0" applyFont="1" applyFill="1" applyBorder="1" applyAlignment="1">
      <alignment vertical="center" wrapText="1"/>
    </xf>
    <xf numFmtId="0" fontId="11" fillId="0" borderId="32" xfId="0" applyFont="1" applyBorder="1" applyProtection="1"/>
    <xf numFmtId="44" fontId="11" fillId="0" borderId="32" xfId="2" applyFont="1" applyBorder="1" applyProtection="1"/>
    <xf numFmtId="0" fontId="11" fillId="0" borderId="32" xfId="0" applyFont="1" applyBorder="1" applyAlignment="1" applyProtection="1">
      <alignment horizontal="right"/>
    </xf>
    <xf numFmtId="0" fontId="10" fillId="0" borderId="31" xfId="0" applyFont="1" applyBorder="1" applyProtection="1"/>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0" fillId="6" borderId="18"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0" fillId="6" borderId="28" xfId="0" applyFont="1" applyFill="1" applyBorder="1" applyAlignment="1">
      <alignment horizontal="left" vertical="center" wrapText="1"/>
    </xf>
    <xf numFmtId="0" fontId="0" fillId="6" borderId="21"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29" xfId="0" applyFont="1" applyFill="1" applyBorder="1" applyAlignment="1">
      <alignment horizontal="left" vertical="center" wrapText="1"/>
    </xf>
    <xf numFmtId="0" fontId="0" fillId="6" borderId="23" xfId="0"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6" borderId="30" xfId="0" applyFont="1" applyFill="1" applyBorder="1" applyAlignment="1">
      <alignment horizontal="left" vertical="center" wrapText="1"/>
    </xf>
    <xf numFmtId="0" fontId="0" fillId="6" borderId="13" xfId="0" applyFont="1" applyFill="1" applyBorder="1" applyAlignment="1">
      <alignment horizontal="center"/>
    </xf>
    <xf numFmtId="0" fontId="0" fillId="6" borderId="14" xfId="0" applyFont="1" applyFill="1" applyBorder="1" applyAlignment="1">
      <alignment horizontal="center"/>
    </xf>
    <xf numFmtId="0" fontId="0" fillId="6" borderId="0" xfId="0" applyFont="1" applyFill="1" applyBorder="1" applyAlignment="1">
      <alignment horizontal="center"/>
    </xf>
    <xf numFmtId="0" fontId="0" fillId="6" borderId="22"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9" xfId="0" applyFont="1" applyFill="1" applyBorder="1" applyAlignment="1">
      <alignment horizontal="left" vertical="center" wrapText="1"/>
    </xf>
    <xf numFmtId="0" fontId="0" fillId="6" borderId="5" xfId="0" applyFont="1" applyFill="1" applyBorder="1" applyAlignment="1">
      <alignment horizontal="left" vertical="center" wrapText="1"/>
    </xf>
    <xf numFmtId="0" fontId="0" fillId="6" borderId="24" xfId="0" applyFont="1" applyFill="1" applyBorder="1" applyAlignment="1">
      <alignment horizontal="left" vertical="center" wrapText="1"/>
    </xf>
    <xf numFmtId="0" fontId="0" fillId="2" borderId="42" xfId="0" applyFont="1" applyFill="1" applyBorder="1" applyAlignment="1">
      <alignment horizontal="left" vertical="center"/>
    </xf>
    <xf numFmtId="0" fontId="0" fillId="0" borderId="42" xfId="0" applyFont="1" applyBorder="1" applyAlignment="1">
      <alignment horizontal="left" vertical="center"/>
    </xf>
    <xf numFmtId="0" fontId="0" fillId="2"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2"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2" borderId="0" xfId="0" applyFont="1" applyFill="1" applyBorder="1" applyAlignment="1">
      <alignment horizontal="left" vertical="center" wrapText="1"/>
    </xf>
    <xf numFmtId="0" fontId="0" fillId="0" borderId="0" xfId="0" applyFont="1" applyAlignment="1">
      <alignment horizontal="left" vertical="center" wrapText="1"/>
    </xf>
    <xf numFmtId="0" fontId="0" fillId="6" borderId="1" xfId="0" applyFont="1" applyFill="1" applyBorder="1" applyAlignment="1">
      <alignment horizontal="left" wrapText="1"/>
    </xf>
    <xf numFmtId="0" fontId="0" fillId="6" borderId="2" xfId="0" applyFont="1" applyFill="1" applyBorder="1" applyAlignment="1">
      <alignment horizontal="left" wrapText="1"/>
    </xf>
    <xf numFmtId="0" fontId="0" fillId="6" borderId="1" xfId="0" applyFont="1" applyFill="1" applyBorder="1" applyAlignment="1">
      <alignment horizontal="left"/>
    </xf>
    <xf numFmtId="0" fontId="0" fillId="6" borderId="2" xfId="0" applyFont="1" applyFill="1" applyBorder="1" applyAlignment="1">
      <alignment horizontal="left"/>
    </xf>
    <xf numFmtId="0" fontId="5" fillId="5" borderId="12" xfId="0" applyFont="1" applyFill="1" applyBorder="1" applyAlignment="1">
      <alignment horizontal="left"/>
    </xf>
    <xf numFmtId="0" fontId="5" fillId="5" borderId="13" xfId="0" applyFont="1" applyFill="1" applyBorder="1" applyAlignment="1">
      <alignment horizontal="left"/>
    </xf>
    <xf numFmtId="0" fontId="5" fillId="5" borderId="14" xfId="0" applyFont="1" applyFill="1" applyBorder="1" applyAlignment="1">
      <alignment horizontal="left"/>
    </xf>
    <xf numFmtId="0" fontId="0" fillId="6" borderId="1" xfId="0" applyFont="1"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1" xfId="0" applyFont="1" applyFill="1" applyBorder="1" applyAlignment="1">
      <alignment horizontal="center"/>
    </xf>
    <xf numFmtId="0" fontId="0" fillId="6" borderId="11" xfId="0" applyFont="1" applyFill="1" applyBorder="1" applyAlignment="1">
      <alignment horizontal="left" vertical="center" wrapText="1"/>
    </xf>
    <xf numFmtId="0" fontId="1" fillId="2" borderId="1" xfId="0" applyFont="1" applyFill="1"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0" fillId="2" borderId="3"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0" borderId="0" xfId="0" applyAlignment="1" applyProtection="1"/>
    <xf numFmtId="0" fontId="0" fillId="2" borderId="6"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0" borderId="4" xfId="0" applyBorder="1" applyAlignment="1" applyProtection="1"/>
    <xf numFmtId="0" fontId="0" fillId="0" borderId="1" xfId="0" applyBorder="1" applyAlignment="1" applyProtection="1">
      <alignment horizontal="left" vertical="center"/>
    </xf>
    <xf numFmtId="0" fontId="0" fillId="0" borderId="1" xfId="0" applyBorder="1" applyAlignment="1" applyProtection="1"/>
    <xf numFmtId="0" fontId="0" fillId="0" borderId="1" xfId="0" applyBorder="1" applyAlignment="1" applyProtection="1">
      <alignment horizontal="left" vertical="center" wrapText="1"/>
    </xf>
    <xf numFmtId="0" fontId="0" fillId="0" borderId="0" xfId="0" applyAlignment="1">
      <alignment wrapText="1"/>
    </xf>
    <xf numFmtId="0" fontId="0" fillId="0" borderId="0" xfId="0" applyBorder="1" applyAlignment="1" applyProtection="1">
      <alignment wrapText="1"/>
    </xf>
    <xf numFmtId="0" fontId="0" fillId="0" borderId="0" xfId="0" applyAlignment="1" applyProtection="1">
      <alignment wrapText="1"/>
    </xf>
    <xf numFmtId="0" fontId="0" fillId="0" borderId="0" xfId="0" applyFill="1" applyBorder="1" applyAlignment="1" applyProtection="1">
      <alignment wrapText="1"/>
    </xf>
    <xf numFmtId="0" fontId="0" fillId="0" borderId="0" xfId="0" applyFill="1" applyAlignment="1" applyProtection="1">
      <alignment wrapText="1"/>
    </xf>
  </cellXfs>
  <cellStyles count="3">
    <cellStyle name="Comma" xfId="1" builtinId="3"/>
    <cellStyle name="Currency" xfId="2" builtinId="4"/>
    <cellStyle name="Normal" xfId="0" builtinId="0"/>
  </cellStyles>
  <dxfs count="23">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0000"/>
        </patternFill>
      </fill>
    </dxf>
    <dxf>
      <fill>
        <patternFill>
          <bgColor rgb="FF00B050"/>
        </patternFill>
      </fill>
    </dxf>
    <dxf>
      <fill>
        <patternFill>
          <bgColor theme="0" tint="-0.24994659260841701"/>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192878</xdr:colOff>
      <xdr:row>36</xdr:row>
      <xdr:rowOff>10049</xdr:rowOff>
    </xdr:from>
    <xdr:to>
      <xdr:col>9</xdr:col>
      <xdr:colOff>14141</xdr:colOff>
      <xdr:row>37</xdr:row>
      <xdr:rowOff>105218</xdr:rowOff>
    </xdr:to>
    <xdr:sp macro="" textlink="">
      <xdr:nvSpPr>
        <xdr:cNvPr id="16" name="Right Arrow 15" descr="Red arrow pointing to the target">
          <a:extLst>
            <a:ext uri="{FF2B5EF4-FFF2-40B4-BE49-F238E27FC236}">
              <a16:creationId xmlns:a16="http://schemas.microsoft.com/office/drawing/2014/main" id="{00000000-0008-0000-0000-000010000000}"/>
            </a:ext>
          </a:extLst>
        </xdr:cNvPr>
        <xdr:cNvSpPr/>
      </xdr:nvSpPr>
      <xdr:spPr>
        <a:xfrm rot="341480" flipV="1">
          <a:off x="4696298" y="8247269"/>
          <a:ext cx="1040463" cy="278049"/>
        </a:xfrm>
        <a:prstGeom prst="rightArrow">
          <a:avLst>
            <a:gd name="adj1" fmla="val 17884"/>
            <a:gd name="adj2" fmla="val 92111"/>
          </a:avLst>
        </a:prstGeom>
        <a:solidFill>
          <a:srgbClr val="C00000"/>
        </a:solidFill>
        <a:ln>
          <a:solidFill>
            <a:srgbClr val="C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xdr:colOff>
      <xdr:row>9</xdr:row>
      <xdr:rowOff>0</xdr:rowOff>
    </xdr:from>
    <xdr:to>
      <xdr:col>18</xdr:col>
      <xdr:colOff>38101</xdr:colOff>
      <xdr:row>20</xdr:row>
      <xdr:rowOff>173524</xdr:rowOff>
    </xdr:to>
    <xdr:pic>
      <xdr:nvPicPr>
        <xdr:cNvPr id="4" name="Picture 3" descr="Image of Part 1: Hospital Assessm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722621" y="2362200"/>
          <a:ext cx="5524500" cy="2185205"/>
        </a:xfrm>
        <a:prstGeom prst="rect">
          <a:avLst/>
        </a:prstGeom>
      </xdr:spPr>
    </xdr:pic>
    <xdr:clientData/>
  </xdr:twoCellAnchor>
  <xdr:twoCellAnchor>
    <xdr:from>
      <xdr:col>6</xdr:col>
      <xdr:colOff>447873</xdr:colOff>
      <xdr:row>16</xdr:row>
      <xdr:rowOff>138060</xdr:rowOff>
    </xdr:from>
    <xdr:to>
      <xdr:col>16</xdr:col>
      <xdr:colOff>433132</xdr:colOff>
      <xdr:row>18</xdr:row>
      <xdr:rowOff>87080</xdr:rowOff>
    </xdr:to>
    <xdr:sp macro="" textlink="">
      <xdr:nvSpPr>
        <xdr:cNvPr id="11" name="Right Arrow 10" descr="Red arrow pointing to a cell turning green when a value is entered">
          <a:extLst>
            <a:ext uri="{FF2B5EF4-FFF2-40B4-BE49-F238E27FC236}">
              <a16:creationId xmlns:a16="http://schemas.microsoft.com/office/drawing/2014/main" id="{00000000-0008-0000-0000-00000B000000}"/>
            </a:ext>
          </a:extLst>
        </xdr:cNvPr>
        <xdr:cNvSpPr/>
      </xdr:nvSpPr>
      <xdr:spPr>
        <a:xfrm rot="21116890">
          <a:off x="4257873" y="6869060"/>
          <a:ext cx="5911926" cy="321553"/>
        </a:xfrm>
        <a:prstGeom prst="rightArrow">
          <a:avLst>
            <a:gd name="adj1" fmla="val 23420"/>
            <a:gd name="adj2" fmla="val 81459"/>
          </a:avLst>
        </a:prstGeom>
        <a:solidFill>
          <a:srgbClr val="C00000"/>
        </a:solidFill>
        <a:ln>
          <a:solidFill>
            <a:srgbClr val="C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7622</xdr:colOff>
      <xdr:row>21</xdr:row>
      <xdr:rowOff>182880</xdr:rowOff>
    </xdr:from>
    <xdr:to>
      <xdr:col>25</xdr:col>
      <xdr:colOff>0</xdr:colOff>
      <xdr:row>28</xdr:row>
      <xdr:rowOff>1115907</xdr:rowOff>
    </xdr:to>
    <xdr:pic>
      <xdr:nvPicPr>
        <xdr:cNvPr id="7" name="Picture 6" descr="Image of Part 2: Target Medication Amounts">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5730242" y="4747260"/>
          <a:ext cx="9738358" cy="2217420"/>
        </a:xfrm>
        <a:prstGeom prst="rect">
          <a:avLst/>
        </a:prstGeom>
      </xdr:spPr>
    </xdr:pic>
    <xdr:clientData/>
  </xdr:twoCellAnchor>
  <xdr:twoCellAnchor>
    <xdr:from>
      <xdr:col>8</xdr:col>
      <xdr:colOff>254000</xdr:colOff>
      <xdr:row>23</xdr:row>
      <xdr:rowOff>178294</xdr:rowOff>
    </xdr:from>
    <xdr:to>
      <xdr:col>22</xdr:col>
      <xdr:colOff>350520</xdr:colOff>
      <xdr:row>25</xdr:row>
      <xdr:rowOff>92479</xdr:rowOff>
    </xdr:to>
    <xdr:sp macro="" textlink="">
      <xdr:nvSpPr>
        <xdr:cNvPr id="17" name="Right Arrow 16" descr="Red arrow pointing to total target medication">
          <a:extLst>
            <a:ext uri="{FF2B5EF4-FFF2-40B4-BE49-F238E27FC236}">
              <a16:creationId xmlns:a16="http://schemas.microsoft.com/office/drawing/2014/main" id="{00000000-0008-0000-0000-000011000000}"/>
            </a:ext>
          </a:extLst>
        </xdr:cNvPr>
        <xdr:cNvSpPr/>
      </xdr:nvSpPr>
      <xdr:spPr>
        <a:xfrm flipV="1">
          <a:off x="5249333" y="9068294"/>
          <a:ext cx="8393854" cy="286718"/>
        </a:xfrm>
        <a:prstGeom prst="rightArrow">
          <a:avLst>
            <a:gd name="adj1" fmla="val 17884"/>
            <a:gd name="adj2" fmla="val 92111"/>
          </a:avLst>
        </a:prstGeom>
        <a:solidFill>
          <a:srgbClr val="C00000"/>
        </a:solidFill>
        <a:ln>
          <a:solidFill>
            <a:srgbClr val="C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xdr:colOff>
      <xdr:row>30</xdr:row>
      <xdr:rowOff>1</xdr:rowOff>
    </xdr:from>
    <xdr:to>
      <xdr:col>22</xdr:col>
      <xdr:colOff>548641</xdr:colOff>
      <xdr:row>37</xdr:row>
      <xdr:rowOff>180146</xdr:rowOff>
    </xdr:to>
    <xdr:pic>
      <xdr:nvPicPr>
        <xdr:cNvPr id="24" name="Picture 23" descr="Image of Part 2: Target Medication Amounts">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5661661" y="9921241"/>
          <a:ext cx="8374380" cy="1460306"/>
        </a:xfrm>
        <a:prstGeom prst="rect">
          <a:avLst/>
        </a:prstGeom>
      </xdr:spPr>
    </xdr:pic>
    <xdr:clientData/>
  </xdr:twoCellAnchor>
  <xdr:twoCellAnchor>
    <xdr:from>
      <xdr:col>8</xdr:col>
      <xdr:colOff>16719</xdr:colOff>
      <xdr:row>32</xdr:row>
      <xdr:rowOff>134325</xdr:rowOff>
    </xdr:from>
    <xdr:to>
      <xdr:col>12</xdr:col>
      <xdr:colOff>247219</xdr:colOff>
      <xdr:row>34</xdr:row>
      <xdr:rowOff>109064</xdr:rowOff>
    </xdr:to>
    <xdr:sp macro="" textlink="">
      <xdr:nvSpPr>
        <xdr:cNvPr id="25" name="Right Arrow 24" descr="Red arrow pointing to the cells indicating the quantity available on a certain date">
          <a:extLst>
            <a:ext uri="{FF2B5EF4-FFF2-40B4-BE49-F238E27FC236}">
              <a16:creationId xmlns:a16="http://schemas.microsoft.com/office/drawing/2014/main" id="{00000000-0008-0000-0000-000019000000}"/>
            </a:ext>
          </a:extLst>
        </xdr:cNvPr>
        <xdr:cNvSpPr/>
      </xdr:nvSpPr>
      <xdr:spPr>
        <a:xfrm rot="473358" flipV="1">
          <a:off x="5076399" y="10421325"/>
          <a:ext cx="2638420" cy="340499"/>
        </a:xfrm>
        <a:prstGeom prst="rightArrow">
          <a:avLst>
            <a:gd name="adj1" fmla="val 17884"/>
            <a:gd name="adj2" fmla="val 92111"/>
          </a:avLst>
        </a:prstGeom>
        <a:solidFill>
          <a:srgbClr val="C00000"/>
        </a:solidFill>
        <a:ln>
          <a:solidFill>
            <a:srgbClr val="C0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22860</xdr:colOff>
      <xdr:row>9</xdr:row>
      <xdr:rowOff>7620</xdr:rowOff>
    </xdr:from>
    <xdr:to>
      <xdr:col>17</xdr:col>
      <xdr:colOff>548640</xdr:colOff>
      <xdr:row>9</xdr:row>
      <xdr:rowOff>168046</xdr:rowOff>
    </xdr:to>
    <xdr:pic>
      <xdr:nvPicPr>
        <xdr:cNvPr id="5" name="Picture 4" descr="Part 1: Hospital Assessment">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5745480" y="2369820"/>
          <a:ext cx="5402580" cy="160426"/>
        </a:xfrm>
        <a:prstGeom prst="rect">
          <a:avLst/>
        </a:prstGeom>
      </xdr:spPr>
    </xdr:pic>
    <xdr:clientData/>
  </xdr:twoCellAnchor>
  <xdr:twoCellAnchor editAs="oneCell">
    <xdr:from>
      <xdr:col>0</xdr:col>
      <xdr:colOff>0</xdr:colOff>
      <xdr:row>0</xdr:row>
      <xdr:rowOff>22860</xdr:rowOff>
    </xdr:from>
    <xdr:to>
      <xdr:col>3</xdr:col>
      <xdr:colOff>451061</xdr:colOff>
      <xdr:row>2</xdr:row>
      <xdr:rowOff>684975</xdr:rowOff>
    </xdr:to>
    <xdr:pic>
      <xdr:nvPicPr>
        <xdr:cNvPr id="18" name="Picture 17" descr="Assistant Secretary for Preparedness and Response (ASPR) log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22860"/>
          <a:ext cx="2500841" cy="1027875"/>
        </a:xfrm>
        <a:prstGeom prst="rect">
          <a:avLst/>
        </a:prstGeom>
      </xdr:spPr>
    </xdr:pic>
    <xdr:clientData/>
  </xdr:twoCellAnchor>
  <xdr:twoCellAnchor editAs="oneCell">
    <xdr:from>
      <xdr:col>4</xdr:col>
      <xdr:colOff>0</xdr:colOff>
      <xdr:row>0</xdr:row>
      <xdr:rowOff>7620</xdr:rowOff>
    </xdr:from>
    <xdr:to>
      <xdr:col>8</xdr:col>
      <xdr:colOff>275747</xdr:colOff>
      <xdr:row>2</xdr:row>
      <xdr:rowOff>692605</xdr:rowOff>
    </xdr:to>
    <xdr:pic>
      <xdr:nvPicPr>
        <xdr:cNvPr id="20" name="Picture 19" descr="TRACIE Healthcare Emergency Preparedness Information Gateway logo">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51760" y="7620"/>
          <a:ext cx="2683667" cy="1050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BP1%20-%202017-2022%20CPG%20blank%20-%20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pability 1"/>
      <sheetName val="Capability 2"/>
      <sheetName val="Capability 3"/>
      <sheetName val="Capability 4"/>
      <sheetName val="Tables"/>
      <sheetName val="Sheet5"/>
    </sheetNames>
    <sheetDataSet>
      <sheetData sheetId="0"/>
      <sheetData sheetId="1"/>
      <sheetData sheetId="2"/>
      <sheetData sheetId="3"/>
      <sheetData sheetId="4"/>
      <sheetData sheetId="5"/>
      <sheetData sheetId="6">
        <row r="1">
          <cell r="A1" t="str">
            <v>Not Met</v>
          </cell>
        </row>
        <row r="2">
          <cell r="A2" t="str">
            <v xml:space="preserve">Working </v>
          </cell>
        </row>
        <row r="3">
          <cell r="A3"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49"/>
  <sheetViews>
    <sheetView tabSelected="1" zoomScale="90" zoomScaleNormal="90" workbookViewId="0">
      <selection activeCell="J40" sqref="J40:Y49"/>
    </sheetView>
  </sheetViews>
  <sheetFormatPr defaultColWidth="8.7109375" defaultRowHeight="15" x14ac:dyDescent="0.25"/>
  <cols>
    <col min="1" max="1" width="12.28515625" customWidth="1"/>
  </cols>
  <sheetData>
    <row r="3" spans="1:25" ht="55.15" customHeight="1" thickBot="1" x14ac:dyDescent="0.3"/>
    <row r="4" spans="1:25" s="28" customFormat="1" ht="30" customHeight="1" thickBot="1" x14ac:dyDescent="0.3">
      <c r="A4" s="132" t="s">
        <v>409</v>
      </c>
      <c r="B4" s="133"/>
      <c r="C4" s="133"/>
      <c r="D4" s="133"/>
      <c r="E4" s="133"/>
      <c r="F4" s="133"/>
      <c r="G4" s="133"/>
      <c r="H4" s="133"/>
      <c r="I4" s="133"/>
      <c r="J4" s="133"/>
      <c r="K4" s="133"/>
      <c r="L4" s="133"/>
      <c r="M4" s="133"/>
      <c r="N4" s="133"/>
      <c r="O4" s="133"/>
      <c r="P4" s="133"/>
      <c r="Q4" s="133"/>
      <c r="R4" s="133"/>
      <c r="S4" s="133"/>
      <c r="T4" s="133"/>
      <c r="U4" s="133"/>
      <c r="V4" s="133"/>
      <c r="W4" s="133"/>
      <c r="X4" s="133"/>
      <c r="Y4" s="134"/>
    </row>
    <row r="5" spans="1:25" s="125" customFormat="1" ht="19.149999999999999" customHeight="1" x14ac:dyDescent="0.25">
      <c r="A5" s="128" t="s">
        <v>402</v>
      </c>
      <c r="B5" s="191" t="s">
        <v>405</v>
      </c>
      <c r="C5" s="192"/>
      <c r="D5" s="192"/>
      <c r="E5" s="192"/>
      <c r="F5" s="192"/>
      <c r="G5" s="192"/>
      <c r="H5" s="192"/>
      <c r="I5" s="192"/>
      <c r="J5" s="192"/>
      <c r="K5" s="192"/>
      <c r="L5" s="192"/>
      <c r="M5" s="192"/>
      <c r="N5" s="192"/>
      <c r="O5" s="192"/>
      <c r="P5" s="192"/>
      <c r="Q5" s="192"/>
      <c r="R5" s="192"/>
      <c r="S5" s="192"/>
      <c r="T5" s="192"/>
      <c r="U5" s="192"/>
      <c r="V5" s="192"/>
      <c r="W5" s="192"/>
      <c r="X5" s="192"/>
      <c r="Y5" s="124"/>
    </row>
    <row r="6" spans="1:25" s="125" customFormat="1" ht="63" customHeight="1" x14ac:dyDescent="0.25">
      <c r="A6" s="129" t="s">
        <v>403</v>
      </c>
      <c r="B6" s="193" t="s">
        <v>463</v>
      </c>
      <c r="C6" s="194"/>
      <c r="D6" s="194"/>
      <c r="E6" s="194"/>
      <c r="F6" s="194"/>
      <c r="G6" s="194"/>
      <c r="H6" s="194"/>
      <c r="I6" s="194"/>
      <c r="J6" s="194"/>
      <c r="K6" s="194"/>
      <c r="L6" s="194"/>
      <c r="M6" s="194"/>
      <c r="N6" s="194"/>
      <c r="O6" s="194"/>
      <c r="P6" s="194"/>
      <c r="Q6" s="194"/>
      <c r="R6" s="194"/>
      <c r="S6" s="194"/>
      <c r="T6" s="194"/>
      <c r="U6" s="194"/>
      <c r="V6" s="194"/>
      <c r="W6" s="194"/>
      <c r="X6" s="194"/>
      <c r="Y6" s="124"/>
    </row>
    <row r="7" spans="1:25" s="127" customFormat="1" ht="124.9" customHeight="1" x14ac:dyDescent="0.25">
      <c r="A7" s="130" t="s">
        <v>404</v>
      </c>
      <c r="B7" s="195" t="s">
        <v>473</v>
      </c>
      <c r="C7" s="196"/>
      <c r="D7" s="196"/>
      <c r="E7" s="196"/>
      <c r="F7" s="196"/>
      <c r="G7" s="196"/>
      <c r="H7" s="196"/>
      <c r="I7" s="196"/>
      <c r="J7" s="196"/>
      <c r="K7" s="196"/>
      <c r="L7" s="196"/>
      <c r="M7" s="196"/>
      <c r="N7" s="196"/>
      <c r="O7" s="196"/>
      <c r="P7" s="196"/>
      <c r="Q7" s="196"/>
      <c r="R7" s="196"/>
      <c r="S7" s="196"/>
      <c r="T7" s="196"/>
      <c r="U7" s="196"/>
      <c r="V7" s="196"/>
      <c r="W7" s="196"/>
      <c r="X7" s="196"/>
      <c r="Y7" s="126"/>
    </row>
    <row r="8" spans="1:25" s="28" customFormat="1" ht="156" customHeight="1" thickBot="1" x14ac:dyDescent="0.3">
      <c r="A8" s="131" t="s">
        <v>434</v>
      </c>
      <c r="B8" s="197" t="s">
        <v>472</v>
      </c>
      <c r="C8" s="198"/>
      <c r="D8" s="198"/>
      <c r="E8" s="198"/>
      <c r="F8" s="198"/>
      <c r="G8" s="198"/>
      <c r="H8" s="198"/>
      <c r="I8" s="198"/>
      <c r="J8" s="198"/>
      <c r="K8" s="198"/>
      <c r="L8" s="198"/>
      <c r="M8" s="198"/>
      <c r="N8" s="198"/>
      <c r="O8" s="198"/>
      <c r="P8" s="198"/>
      <c r="Q8" s="198"/>
      <c r="R8" s="198"/>
      <c r="S8" s="198"/>
      <c r="T8" s="198"/>
      <c r="U8" s="198"/>
      <c r="V8" s="198"/>
      <c r="W8" s="198"/>
      <c r="X8" s="198"/>
      <c r="Y8" s="112"/>
    </row>
    <row r="9" spans="1:25" s="28" customFormat="1" ht="15.75" thickBot="1" x14ac:dyDescent="0.3">
      <c r="A9" s="167"/>
      <c r="B9" s="168"/>
      <c r="C9" s="168"/>
      <c r="D9" s="168"/>
      <c r="E9" s="168"/>
      <c r="F9" s="168"/>
      <c r="G9" s="168"/>
      <c r="H9" s="168"/>
      <c r="I9" s="168"/>
      <c r="J9" s="168"/>
      <c r="K9" s="168"/>
      <c r="L9" s="168"/>
      <c r="M9" s="168"/>
      <c r="N9" s="168"/>
      <c r="O9" s="168"/>
      <c r="P9" s="168"/>
      <c r="Q9" s="168"/>
      <c r="R9" s="168"/>
      <c r="S9" s="168"/>
      <c r="T9" s="168"/>
      <c r="U9" s="168"/>
      <c r="V9" s="168"/>
      <c r="W9" s="168"/>
      <c r="X9" s="168"/>
      <c r="Y9" s="169"/>
    </row>
    <row r="10" spans="1:25" s="28" customFormat="1" x14ac:dyDescent="0.25">
      <c r="A10" s="170" t="s">
        <v>120</v>
      </c>
      <c r="B10" s="173" t="s">
        <v>406</v>
      </c>
      <c r="C10" s="174"/>
      <c r="D10" s="174"/>
      <c r="E10" s="174"/>
      <c r="F10" s="174"/>
      <c r="G10" s="174"/>
      <c r="H10" s="174"/>
      <c r="I10" s="188"/>
      <c r="J10" s="182"/>
      <c r="K10" s="182"/>
      <c r="L10" s="182"/>
      <c r="M10" s="182"/>
      <c r="N10" s="182"/>
      <c r="O10" s="182"/>
      <c r="P10" s="182"/>
      <c r="Q10" s="182"/>
      <c r="R10" s="182"/>
      <c r="S10" s="182"/>
      <c r="T10" s="182"/>
      <c r="U10" s="182"/>
      <c r="V10" s="182"/>
      <c r="W10" s="182"/>
      <c r="X10" s="182"/>
      <c r="Y10" s="183"/>
    </row>
    <row r="11" spans="1:25" s="28" customFormat="1" x14ac:dyDescent="0.25">
      <c r="A11" s="171"/>
      <c r="B11" s="176"/>
      <c r="C11" s="177"/>
      <c r="D11" s="177"/>
      <c r="E11" s="177"/>
      <c r="F11" s="177"/>
      <c r="G11" s="177"/>
      <c r="H11" s="177"/>
      <c r="I11" s="189"/>
      <c r="J11" s="184"/>
      <c r="K11" s="184"/>
      <c r="L11" s="184"/>
      <c r="M11" s="184"/>
      <c r="N11" s="184"/>
      <c r="O11" s="184"/>
      <c r="P11" s="184"/>
      <c r="Q11" s="184"/>
      <c r="R11" s="184"/>
      <c r="S11" s="184"/>
      <c r="T11" s="184"/>
      <c r="U11" s="184"/>
      <c r="V11" s="184"/>
      <c r="W11" s="184"/>
      <c r="X11" s="184"/>
      <c r="Y11" s="185"/>
    </row>
    <row r="12" spans="1:25" s="28" customFormat="1" x14ac:dyDescent="0.25">
      <c r="A12" s="171"/>
      <c r="B12" s="176"/>
      <c r="C12" s="177"/>
      <c r="D12" s="177"/>
      <c r="E12" s="177"/>
      <c r="F12" s="177"/>
      <c r="G12" s="177"/>
      <c r="H12" s="177"/>
      <c r="I12" s="189"/>
      <c r="J12" s="184"/>
      <c r="K12" s="184"/>
      <c r="L12" s="184"/>
      <c r="M12" s="184"/>
      <c r="N12" s="184"/>
      <c r="O12" s="184"/>
      <c r="P12" s="184"/>
      <c r="Q12" s="184"/>
      <c r="R12" s="184"/>
      <c r="S12" s="184"/>
      <c r="T12" s="184"/>
      <c r="U12" s="184"/>
      <c r="V12" s="184"/>
      <c r="W12" s="184"/>
      <c r="X12" s="184"/>
      <c r="Y12" s="185"/>
    </row>
    <row r="13" spans="1:25" s="28" customFormat="1" x14ac:dyDescent="0.25">
      <c r="A13" s="171"/>
      <c r="B13" s="176"/>
      <c r="C13" s="177"/>
      <c r="D13" s="177"/>
      <c r="E13" s="177"/>
      <c r="F13" s="177"/>
      <c r="G13" s="177"/>
      <c r="H13" s="177"/>
      <c r="I13" s="189"/>
      <c r="J13" s="184"/>
      <c r="K13" s="184"/>
      <c r="L13" s="184"/>
      <c r="M13" s="184"/>
      <c r="N13" s="184"/>
      <c r="O13" s="184"/>
      <c r="P13" s="184"/>
      <c r="Q13" s="184"/>
      <c r="R13" s="184"/>
      <c r="S13" s="184"/>
      <c r="T13" s="184"/>
      <c r="U13" s="184"/>
      <c r="V13" s="184"/>
      <c r="W13" s="184"/>
      <c r="X13" s="184"/>
      <c r="Y13" s="185"/>
    </row>
    <row r="14" spans="1:25" s="28" customFormat="1" x14ac:dyDescent="0.25">
      <c r="A14" s="171"/>
      <c r="B14" s="176"/>
      <c r="C14" s="177"/>
      <c r="D14" s="177"/>
      <c r="E14" s="177"/>
      <c r="F14" s="177"/>
      <c r="G14" s="177"/>
      <c r="H14" s="177"/>
      <c r="I14" s="189"/>
      <c r="J14" s="184"/>
      <c r="K14" s="184"/>
      <c r="L14" s="184"/>
      <c r="M14" s="184"/>
      <c r="N14" s="184"/>
      <c r="O14" s="184"/>
      <c r="P14" s="184"/>
      <c r="Q14" s="184"/>
      <c r="R14" s="184"/>
      <c r="S14" s="184"/>
      <c r="T14" s="184"/>
      <c r="U14" s="184"/>
      <c r="V14" s="184"/>
      <c r="W14" s="184"/>
      <c r="X14" s="184"/>
      <c r="Y14" s="185"/>
    </row>
    <row r="15" spans="1:25" s="28" customFormat="1" x14ac:dyDescent="0.25">
      <c r="A15" s="171"/>
      <c r="B15" s="176"/>
      <c r="C15" s="177"/>
      <c r="D15" s="177"/>
      <c r="E15" s="177"/>
      <c r="F15" s="177"/>
      <c r="G15" s="177"/>
      <c r="H15" s="177"/>
      <c r="I15" s="189"/>
      <c r="J15" s="184"/>
      <c r="K15" s="184"/>
      <c r="L15" s="184"/>
      <c r="M15" s="184"/>
      <c r="N15" s="184"/>
      <c r="O15" s="184"/>
      <c r="P15" s="184"/>
      <c r="Q15" s="184"/>
      <c r="R15" s="184"/>
      <c r="S15" s="184"/>
      <c r="T15" s="184"/>
      <c r="U15" s="184"/>
      <c r="V15" s="184"/>
      <c r="W15" s="184"/>
      <c r="X15" s="184"/>
      <c r="Y15" s="185"/>
    </row>
    <row r="16" spans="1:25" s="28" customFormat="1" x14ac:dyDescent="0.25">
      <c r="A16" s="171"/>
      <c r="B16" s="176"/>
      <c r="C16" s="177"/>
      <c r="D16" s="177"/>
      <c r="E16" s="177"/>
      <c r="F16" s="177"/>
      <c r="G16" s="177"/>
      <c r="H16" s="177"/>
      <c r="I16" s="189"/>
      <c r="J16" s="184"/>
      <c r="K16" s="184"/>
      <c r="L16" s="184"/>
      <c r="M16" s="184"/>
      <c r="N16" s="184"/>
      <c r="O16" s="184"/>
      <c r="P16" s="184"/>
      <c r="Q16" s="184"/>
      <c r="R16" s="184"/>
      <c r="S16" s="184"/>
      <c r="T16" s="184"/>
      <c r="U16" s="184"/>
      <c r="V16" s="184"/>
      <c r="W16" s="184"/>
      <c r="X16" s="184"/>
      <c r="Y16" s="185"/>
    </row>
    <row r="17" spans="1:25" s="28" customFormat="1" x14ac:dyDescent="0.25">
      <c r="A17" s="171"/>
      <c r="B17" s="176"/>
      <c r="C17" s="177"/>
      <c r="D17" s="177"/>
      <c r="E17" s="177"/>
      <c r="F17" s="177"/>
      <c r="G17" s="177"/>
      <c r="H17" s="177"/>
      <c r="I17" s="189"/>
      <c r="J17" s="184"/>
      <c r="K17" s="184"/>
      <c r="L17" s="184"/>
      <c r="M17" s="184"/>
      <c r="N17" s="184"/>
      <c r="O17" s="184"/>
      <c r="P17" s="184"/>
      <c r="Q17" s="184"/>
      <c r="R17" s="184"/>
      <c r="S17" s="184"/>
      <c r="T17" s="184"/>
      <c r="U17" s="184"/>
      <c r="V17" s="184"/>
      <c r="W17" s="184"/>
      <c r="X17" s="184"/>
      <c r="Y17" s="185"/>
    </row>
    <row r="18" spans="1:25" s="28" customFormat="1" x14ac:dyDescent="0.25">
      <c r="A18" s="171"/>
      <c r="B18" s="176"/>
      <c r="C18" s="177"/>
      <c r="D18" s="177"/>
      <c r="E18" s="177"/>
      <c r="F18" s="177"/>
      <c r="G18" s="177"/>
      <c r="H18" s="177"/>
      <c r="I18" s="189"/>
      <c r="J18" s="184"/>
      <c r="K18" s="184"/>
      <c r="L18" s="184"/>
      <c r="M18" s="184"/>
      <c r="N18" s="184"/>
      <c r="O18" s="184"/>
      <c r="P18" s="184"/>
      <c r="Q18" s="184"/>
      <c r="R18" s="184"/>
      <c r="S18" s="184"/>
      <c r="T18" s="184"/>
      <c r="U18" s="184"/>
      <c r="V18" s="184"/>
      <c r="W18" s="184"/>
      <c r="X18" s="184"/>
      <c r="Y18" s="185"/>
    </row>
    <row r="19" spans="1:25" s="28" customFormat="1" x14ac:dyDescent="0.25">
      <c r="A19" s="171"/>
      <c r="B19" s="176"/>
      <c r="C19" s="177"/>
      <c r="D19" s="177"/>
      <c r="E19" s="177"/>
      <c r="F19" s="177"/>
      <c r="G19" s="177"/>
      <c r="H19" s="177"/>
      <c r="I19" s="189"/>
      <c r="J19" s="184"/>
      <c r="K19" s="184"/>
      <c r="L19" s="184"/>
      <c r="M19" s="184"/>
      <c r="N19" s="184"/>
      <c r="O19" s="184"/>
      <c r="P19" s="184"/>
      <c r="Q19" s="184"/>
      <c r="R19" s="184"/>
      <c r="S19" s="184"/>
      <c r="T19" s="184"/>
      <c r="U19" s="184"/>
      <c r="V19" s="184"/>
      <c r="W19" s="184"/>
      <c r="X19" s="184"/>
      <c r="Y19" s="185"/>
    </row>
    <row r="20" spans="1:25" s="28" customFormat="1" x14ac:dyDescent="0.25">
      <c r="A20" s="171"/>
      <c r="B20" s="176"/>
      <c r="C20" s="177"/>
      <c r="D20" s="177"/>
      <c r="E20" s="177"/>
      <c r="F20" s="177"/>
      <c r="G20" s="177"/>
      <c r="H20" s="177"/>
      <c r="I20" s="189"/>
      <c r="J20" s="184"/>
      <c r="K20" s="184"/>
      <c r="L20" s="184"/>
      <c r="M20" s="184"/>
      <c r="N20" s="184"/>
      <c r="O20" s="184"/>
      <c r="P20" s="184"/>
      <c r="Q20" s="184"/>
      <c r="R20" s="184"/>
      <c r="S20" s="184"/>
      <c r="T20" s="184"/>
      <c r="U20" s="184"/>
      <c r="V20" s="184"/>
      <c r="W20" s="184"/>
      <c r="X20" s="184"/>
      <c r="Y20" s="185"/>
    </row>
    <row r="21" spans="1:25" s="28" customFormat="1" ht="15.75" thickBot="1" x14ac:dyDescent="0.3">
      <c r="A21" s="172"/>
      <c r="B21" s="179"/>
      <c r="C21" s="180"/>
      <c r="D21" s="180"/>
      <c r="E21" s="180"/>
      <c r="F21" s="180"/>
      <c r="G21" s="180"/>
      <c r="H21" s="180"/>
      <c r="I21" s="190"/>
      <c r="J21" s="186"/>
      <c r="K21" s="186"/>
      <c r="L21" s="186"/>
      <c r="M21" s="186"/>
      <c r="N21" s="186"/>
      <c r="O21" s="186"/>
      <c r="P21" s="186"/>
      <c r="Q21" s="186"/>
      <c r="R21" s="186"/>
      <c r="S21" s="186"/>
      <c r="T21" s="186"/>
      <c r="U21" s="186"/>
      <c r="V21" s="186"/>
      <c r="W21" s="186"/>
      <c r="X21" s="186"/>
      <c r="Y21" s="187"/>
    </row>
    <row r="22" spans="1:25" s="28" customFormat="1" ht="15.75" thickBot="1" x14ac:dyDescent="0.3">
      <c r="A22" s="167"/>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9"/>
    </row>
    <row r="23" spans="1:25" s="28" customFormat="1" x14ac:dyDescent="0.25">
      <c r="A23" s="170" t="s">
        <v>122</v>
      </c>
      <c r="B23" s="173" t="s">
        <v>431</v>
      </c>
      <c r="C23" s="174"/>
      <c r="D23" s="174"/>
      <c r="E23" s="174"/>
      <c r="F23" s="174"/>
      <c r="G23" s="174"/>
      <c r="H23" s="174"/>
      <c r="I23" s="175"/>
      <c r="J23" s="182"/>
      <c r="K23" s="182"/>
      <c r="L23" s="182"/>
      <c r="M23" s="182"/>
      <c r="N23" s="182"/>
      <c r="O23" s="182"/>
      <c r="P23" s="182"/>
      <c r="Q23" s="182"/>
      <c r="R23" s="182"/>
      <c r="S23" s="182"/>
      <c r="T23" s="182"/>
      <c r="U23" s="182"/>
      <c r="V23" s="182"/>
      <c r="W23" s="182"/>
      <c r="X23" s="182"/>
      <c r="Y23" s="183"/>
    </row>
    <row r="24" spans="1:25" s="28" customFormat="1" x14ac:dyDescent="0.25">
      <c r="A24" s="171"/>
      <c r="B24" s="176"/>
      <c r="C24" s="177"/>
      <c r="D24" s="177"/>
      <c r="E24" s="177"/>
      <c r="F24" s="177"/>
      <c r="G24" s="177"/>
      <c r="H24" s="177"/>
      <c r="I24" s="178"/>
      <c r="J24" s="184"/>
      <c r="K24" s="184"/>
      <c r="L24" s="184"/>
      <c r="M24" s="184"/>
      <c r="N24" s="184"/>
      <c r="O24" s="184"/>
      <c r="P24" s="184"/>
      <c r="Q24" s="184"/>
      <c r="R24" s="184"/>
      <c r="S24" s="184"/>
      <c r="T24" s="184"/>
      <c r="U24" s="184"/>
      <c r="V24" s="184"/>
      <c r="W24" s="184"/>
      <c r="X24" s="184"/>
      <c r="Y24" s="185"/>
    </row>
    <row r="25" spans="1:25" s="28" customFormat="1" x14ac:dyDescent="0.25">
      <c r="A25" s="171"/>
      <c r="B25" s="176"/>
      <c r="C25" s="177"/>
      <c r="D25" s="177"/>
      <c r="E25" s="177"/>
      <c r="F25" s="177"/>
      <c r="G25" s="177"/>
      <c r="H25" s="177"/>
      <c r="I25" s="178"/>
      <c r="J25" s="184"/>
      <c r="K25" s="184"/>
      <c r="L25" s="184"/>
      <c r="M25" s="184"/>
      <c r="N25" s="184"/>
      <c r="O25" s="184"/>
      <c r="P25" s="184"/>
      <c r="Q25" s="184"/>
      <c r="R25" s="184"/>
      <c r="S25" s="184"/>
      <c r="T25" s="184"/>
      <c r="U25" s="184"/>
      <c r="V25" s="184"/>
      <c r="W25" s="184"/>
      <c r="X25" s="184"/>
      <c r="Y25" s="185"/>
    </row>
    <row r="26" spans="1:25" s="28" customFormat="1" x14ac:dyDescent="0.25">
      <c r="A26" s="171"/>
      <c r="B26" s="176"/>
      <c r="C26" s="177"/>
      <c r="D26" s="177"/>
      <c r="E26" s="177"/>
      <c r="F26" s="177"/>
      <c r="G26" s="177"/>
      <c r="H26" s="177"/>
      <c r="I26" s="178"/>
      <c r="J26" s="184"/>
      <c r="K26" s="184"/>
      <c r="L26" s="184"/>
      <c r="M26" s="184"/>
      <c r="N26" s="184"/>
      <c r="O26" s="184"/>
      <c r="P26" s="184"/>
      <c r="Q26" s="184"/>
      <c r="R26" s="184"/>
      <c r="S26" s="184"/>
      <c r="T26" s="184"/>
      <c r="U26" s="184"/>
      <c r="V26" s="184"/>
      <c r="W26" s="184"/>
      <c r="X26" s="184"/>
      <c r="Y26" s="185"/>
    </row>
    <row r="27" spans="1:25" s="28" customFormat="1" x14ac:dyDescent="0.25">
      <c r="A27" s="171"/>
      <c r="B27" s="176"/>
      <c r="C27" s="177"/>
      <c r="D27" s="177"/>
      <c r="E27" s="177"/>
      <c r="F27" s="177"/>
      <c r="G27" s="177"/>
      <c r="H27" s="177"/>
      <c r="I27" s="178"/>
      <c r="J27" s="184"/>
      <c r="K27" s="184"/>
      <c r="L27" s="184"/>
      <c r="M27" s="184"/>
      <c r="N27" s="184"/>
      <c r="O27" s="184"/>
      <c r="P27" s="184"/>
      <c r="Q27" s="184"/>
      <c r="R27" s="184"/>
      <c r="S27" s="184"/>
      <c r="T27" s="184"/>
      <c r="U27" s="184"/>
      <c r="V27" s="184"/>
      <c r="W27" s="184"/>
      <c r="X27" s="184"/>
      <c r="Y27" s="185"/>
    </row>
    <row r="28" spans="1:25" s="28" customFormat="1" x14ac:dyDescent="0.25">
      <c r="A28" s="171"/>
      <c r="B28" s="176"/>
      <c r="C28" s="177"/>
      <c r="D28" s="177"/>
      <c r="E28" s="177"/>
      <c r="F28" s="177"/>
      <c r="G28" s="177"/>
      <c r="H28" s="177"/>
      <c r="I28" s="178"/>
      <c r="J28" s="184"/>
      <c r="K28" s="184"/>
      <c r="L28" s="184"/>
      <c r="M28" s="184"/>
      <c r="N28" s="184"/>
      <c r="O28" s="184"/>
      <c r="P28" s="184"/>
      <c r="Q28" s="184"/>
      <c r="R28" s="184"/>
      <c r="S28" s="184"/>
      <c r="T28" s="184"/>
      <c r="U28" s="184"/>
      <c r="V28" s="184"/>
      <c r="W28" s="184"/>
      <c r="X28" s="184"/>
      <c r="Y28" s="185"/>
    </row>
    <row r="29" spans="1:25" s="28" customFormat="1" ht="106.9" customHeight="1" thickBot="1" x14ac:dyDescent="0.3">
      <c r="A29" s="172"/>
      <c r="B29" s="179"/>
      <c r="C29" s="180"/>
      <c r="D29" s="180"/>
      <c r="E29" s="180"/>
      <c r="F29" s="180"/>
      <c r="G29" s="180"/>
      <c r="H29" s="180"/>
      <c r="I29" s="181"/>
      <c r="J29" s="186"/>
      <c r="K29" s="186"/>
      <c r="L29" s="186"/>
      <c r="M29" s="186"/>
      <c r="N29" s="186"/>
      <c r="O29" s="186"/>
      <c r="P29" s="186"/>
      <c r="Q29" s="186"/>
      <c r="R29" s="186"/>
      <c r="S29" s="186"/>
      <c r="T29" s="186"/>
      <c r="U29" s="186"/>
      <c r="V29" s="186"/>
      <c r="W29" s="186"/>
      <c r="X29" s="186"/>
      <c r="Y29" s="187"/>
    </row>
    <row r="30" spans="1:25" s="28" customFormat="1" ht="15.75" thickBot="1" x14ac:dyDescent="0.3">
      <c r="A30" s="167"/>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9"/>
    </row>
    <row r="31" spans="1:25" s="28" customFormat="1" x14ac:dyDescent="0.25">
      <c r="A31" s="170" t="s">
        <v>401</v>
      </c>
      <c r="B31" s="173" t="s">
        <v>432</v>
      </c>
      <c r="C31" s="174"/>
      <c r="D31" s="174"/>
      <c r="E31" s="174"/>
      <c r="F31" s="174"/>
      <c r="G31" s="174"/>
      <c r="H31" s="174"/>
      <c r="I31" s="175"/>
      <c r="J31" s="182"/>
      <c r="K31" s="182"/>
      <c r="L31" s="182"/>
      <c r="M31" s="182"/>
      <c r="N31" s="182"/>
      <c r="O31" s="182"/>
      <c r="P31" s="182"/>
      <c r="Q31" s="182"/>
      <c r="R31" s="182"/>
      <c r="S31" s="182"/>
      <c r="T31" s="182"/>
      <c r="U31" s="182"/>
      <c r="V31" s="182"/>
      <c r="W31" s="182"/>
      <c r="X31" s="182"/>
      <c r="Y31" s="183"/>
    </row>
    <row r="32" spans="1:25" s="28" customFormat="1" x14ac:dyDescent="0.25">
      <c r="A32" s="171"/>
      <c r="B32" s="176"/>
      <c r="C32" s="177"/>
      <c r="D32" s="177"/>
      <c r="E32" s="177"/>
      <c r="F32" s="177"/>
      <c r="G32" s="177"/>
      <c r="H32" s="177"/>
      <c r="I32" s="178"/>
      <c r="J32" s="184"/>
      <c r="K32" s="184"/>
      <c r="L32" s="184"/>
      <c r="M32" s="184"/>
      <c r="N32" s="184"/>
      <c r="O32" s="184"/>
      <c r="P32" s="184"/>
      <c r="Q32" s="184"/>
      <c r="R32" s="184"/>
      <c r="S32" s="184"/>
      <c r="T32" s="184"/>
      <c r="U32" s="184"/>
      <c r="V32" s="184"/>
      <c r="W32" s="184"/>
      <c r="X32" s="184"/>
      <c r="Y32" s="185"/>
    </row>
    <row r="33" spans="1:25" s="28" customFormat="1" x14ac:dyDescent="0.25">
      <c r="A33" s="171"/>
      <c r="B33" s="176"/>
      <c r="C33" s="177"/>
      <c r="D33" s="177"/>
      <c r="E33" s="177"/>
      <c r="F33" s="177"/>
      <c r="G33" s="177"/>
      <c r="H33" s="177"/>
      <c r="I33" s="178"/>
      <c r="J33" s="184"/>
      <c r="K33" s="184"/>
      <c r="L33" s="184"/>
      <c r="M33" s="184"/>
      <c r="N33" s="184"/>
      <c r="O33" s="184"/>
      <c r="P33" s="184"/>
      <c r="Q33" s="184"/>
      <c r="R33" s="184"/>
      <c r="S33" s="184"/>
      <c r="T33" s="184"/>
      <c r="U33" s="184"/>
      <c r="V33" s="184"/>
      <c r="W33" s="184"/>
      <c r="X33" s="184"/>
      <c r="Y33" s="185"/>
    </row>
    <row r="34" spans="1:25" s="28" customFormat="1" x14ac:dyDescent="0.25">
      <c r="A34" s="171"/>
      <c r="B34" s="176"/>
      <c r="C34" s="177"/>
      <c r="D34" s="177"/>
      <c r="E34" s="177"/>
      <c r="F34" s="177"/>
      <c r="G34" s="177"/>
      <c r="H34" s="177"/>
      <c r="I34" s="178"/>
      <c r="J34" s="184"/>
      <c r="K34" s="184"/>
      <c r="L34" s="184"/>
      <c r="M34" s="184"/>
      <c r="N34" s="184"/>
      <c r="O34" s="184"/>
      <c r="P34" s="184"/>
      <c r="Q34" s="184"/>
      <c r="R34" s="184"/>
      <c r="S34" s="184"/>
      <c r="T34" s="184"/>
      <c r="U34" s="184"/>
      <c r="V34" s="184"/>
      <c r="W34" s="184"/>
      <c r="X34" s="184"/>
      <c r="Y34" s="185"/>
    </row>
    <row r="35" spans="1:25" s="28" customFormat="1" x14ac:dyDescent="0.25">
      <c r="A35" s="171"/>
      <c r="B35" s="176"/>
      <c r="C35" s="177"/>
      <c r="D35" s="177"/>
      <c r="E35" s="177"/>
      <c r="F35" s="177"/>
      <c r="G35" s="177"/>
      <c r="H35" s="177"/>
      <c r="I35" s="178"/>
      <c r="J35" s="184"/>
      <c r="K35" s="184"/>
      <c r="L35" s="184"/>
      <c r="M35" s="184"/>
      <c r="N35" s="184"/>
      <c r="O35" s="184"/>
      <c r="P35" s="184"/>
      <c r="Q35" s="184"/>
      <c r="R35" s="184"/>
      <c r="S35" s="184"/>
      <c r="T35" s="184"/>
      <c r="U35" s="184"/>
      <c r="V35" s="184"/>
      <c r="W35" s="184"/>
      <c r="X35" s="184"/>
      <c r="Y35" s="185"/>
    </row>
    <row r="36" spans="1:25" s="28" customFormat="1" x14ac:dyDescent="0.25">
      <c r="A36" s="171"/>
      <c r="B36" s="176"/>
      <c r="C36" s="177"/>
      <c r="D36" s="177"/>
      <c r="E36" s="177"/>
      <c r="F36" s="177"/>
      <c r="G36" s="177"/>
      <c r="H36" s="177"/>
      <c r="I36" s="178"/>
      <c r="J36" s="184"/>
      <c r="K36" s="184"/>
      <c r="L36" s="184"/>
      <c r="M36" s="184"/>
      <c r="N36" s="184"/>
      <c r="O36" s="184"/>
      <c r="P36" s="184"/>
      <c r="Q36" s="184"/>
      <c r="R36" s="184"/>
      <c r="S36" s="184"/>
      <c r="T36" s="184"/>
      <c r="U36" s="184"/>
      <c r="V36" s="184"/>
      <c r="W36" s="184"/>
      <c r="X36" s="184"/>
      <c r="Y36" s="185"/>
    </row>
    <row r="37" spans="1:25" s="28" customFormat="1" x14ac:dyDescent="0.25">
      <c r="A37" s="171"/>
      <c r="B37" s="176"/>
      <c r="C37" s="177"/>
      <c r="D37" s="177"/>
      <c r="E37" s="177"/>
      <c r="F37" s="177"/>
      <c r="G37" s="177"/>
      <c r="H37" s="177"/>
      <c r="I37" s="178"/>
      <c r="J37" s="184"/>
      <c r="K37" s="184"/>
      <c r="L37" s="184"/>
      <c r="M37" s="184"/>
      <c r="N37" s="184"/>
      <c r="O37" s="184"/>
      <c r="P37" s="184"/>
      <c r="Q37" s="184"/>
      <c r="R37" s="184"/>
      <c r="S37" s="184"/>
      <c r="T37" s="184"/>
      <c r="U37" s="184"/>
      <c r="V37" s="184"/>
      <c r="W37" s="184"/>
      <c r="X37" s="184"/>
      <c r="Y37" s="185"/>
    </row>
    <row r="38" spans="1:25" s="28" customFormat="1" ht="15.75" thickBot="1" x14ac:dyDescent="0.3">
      <c r="A38" s="172"/>
      <c r="B38" s="179"/>
      <c r="C38" s="180"/>
      <c r="D38" s="180"/>
      <c r="E38" s="180"/>
      <c r="F38" s="180"/>
      <c r="G38" s="180"/>
      <c r="H38" s="180"/>
      <c r="I38" s="181"/>
      <c r="J38" s="186"/>
      <c r="K38" s="186"/>
      <c r="L38" s="186"/>
      <c r="M38" s="186"/>
      <c r="N38" s="186"/>
      <c r="O38" s="186"/>
      <c r="P38" s="186"/>
      <c r="Q38" s="186"/>
      <c r="R38" s="186"/>
      <c r="S38" s="186"/>
      <c r="T38" s="186"/>
      <c r="U38" s="186"/>
      <c r="V38" s="186"/>
      <c r="W38" s="186"/>
      <c r="X38" s="186"/>
      <c r="Y38" s="187"/>
    </row>
    <row r="39" spans="1:25" s="28" customFormat="1" x14ac:dyDescent="0.25">
      <c r="A39" s="203" t="s">
        <v>121</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5"/>
    </row>
    <row r="40" spans="1:25" s="28" customFormat="1" x14ac:dyDescent="0.25">
      <c r="A40" s="110">
        <v>1</v>
      </c>
      <c r="B40" s="206" t="s">
        <v>407</v>
      </c>
      <c r="C40" s="206"/>
      <c r="D40" s="206"/>
      <c r="E40" s="206"/>
      <c r="F40" s="206"/>
      <c r="G40" s="206"/>
      <c r="H40" s="206"/>
      <c r="I40" s="207"/>
      <c r="J40" s="208"/>
      <c r="K40" s="208"/>
      <c r="L40" s="208"/>
      <c r="M40" s="208"/>
      <c r="N40" s="208"/>
      <c r="O40" s="208"/>
      <c r="P40" s="208"/>
      <c r="Q40" s="208"/>
      <c r="R40" s="208"/>
      <c r="S40" s="208"/>
      <c r="T40" s="208"/>
      <c r="U40" s="208"/>
      <c r="V40" s="208"/>
      <c r="W40" s="208"/>
      <c r="X40" s="208"/>
      <c r="Y40" s="208"/>
    </row>
    <row r="41" spans="1:25" s="28" customFormat="1" x14ac:dyDescent="0.25">
      <c r="A41" s="111">
        <v>2</v>
      </c>
      <c r="B41" s="206" t="s">
        <v>126</v>
      </c>
      <c r="C41" s="206"/>
      <c r="D41" s="206"/>
      <c r="E41" s="206"/>
      <c r="F41" s="206"/>
      <c r="G41" s="206"/>
      <c r="H41" s="206"/>
      <c r="I41" s="207"/>
      <c r="J41" s="208"/>
      <c r="K41" s="208"/>
      <c r="L41" s="208"/>
      <c r="M41" s="208"/>
      <c r="N41" s="208"/>
      <c r="O41" s="208"/>
      <c r="P41" s="208"/>
      <c r="Q41" s="208"/>
      <c r="R41" s="208"/>
      <c r="S41" s="208"/>
      <c r="T41" s="208"/>
      <c r="U41" s="208"/>
      <c r="V41" s="208"/>
      <c r="W41" s="208"/>
      <c r="X41" s="208"/>
      <c r="Y41" s="208"/>
    </row>
    <row r="42" spans="1:25" s="28" customFormat="1" x14ac:dyDescent="0.25">
      <c r="A42" s="111">
        <v>3</v>
      </c>
      <c r="B42" s="206" t="s">
        <v>408</v>
      </c>
      <c r="C42" s="206"/>
      <c r="D42" s="206"/>
      <c r="E42" s="206"/>
      <c r="F42" s="206"/>
      <c r="G42" s="206"/>
      <c r="H42" s="206"/>
      <c r="I42" s="207"/>
      <c r="J42" s="208"/>
      <c r="K42" s="208"/>
      <c r="L42" s="208"/>
      <c r="M42" s="208"/>
      <c r="N42" s="208"/>
      <c r="O42" s="208"/>
      <c r="P42" s="208"/>
      <c r="Q42" s="208"/>
      <c r="R42" s="208"/>
      <c r="S42" s="208"/>
      <c r="T42" s="208"/>
      <c r="U42" s="208"/>
      <c r="V42" s="208"/>
      <c r="W42" s="208"/>
      <c r="X42" s="208"/>
      <c r="Y42" s="208"/>
    </row>
    <row r="43" spans="1:25" s="28" customFormat="1" x14ac:dyDescent="0.25">
      <c r="A43" s="111">
        <v>4</v>
      </c>
      <c r="B43" s="207" t="s">
        <v>127</v>
      </c>
      <c r="C43" s="209"/>
      <c r="D43" s="209"/>
      <c r="E43" s="209"/>
      <c r="F43" s="209"/>
      <c r="G43" s="209"/>
      <c r="H43" s="209"/>
      <c r="I43" s="209"/>
      <c r="J43" s="208"/>
      <c r="K43" s="208"/>
      <c r="L43" s="208"/>
      <c r="M43" s="208"/>
      <c r="N43" s="208"/>
      <c r="O43" s="208"/>
      <c r="P43" s="208"/>
      <c r="Q43" s="208"/>
      <c r="R43" s="208"/>
      <c r="S43" s="208"/>
      <c r="T43" s="208"/>
      <c r="U43" s="208"/>
      <c r="V43" s="208"/>
      <c r="W43" s="208"/>
      <c r="X43" s="208"/>
      <c r="Y43" s="208"/>
    </row>
    <row r="44" spans="1:25" s="28" customFormat="1" x14ac:dyDescent="0.25">
      <c r="A44" s="111">
        <v>5</v>
      </c>
      <c r="B44" s="207" t="s">
        <v>433</v>
      </c>
      <c r="C44" s="209"/>
      <c r="D44" s="209"/>
      <c r="E44" s="209"/>
      <c r="F44" s="209"/>
      <c r="G44" s="209"/>
      <c r="H44" s="209"/>
      <c r="I44" s="209"/>
      <c r="J44" s="208"/>
      <c r="K44" s="208"/>
      <c r="L44" s="208"/>
      <c r="M44" s="208"/>
      <c r="N44" s="208"/>
      <c r="O44" s="208"/>
      <c r="P44" s="208"/>
      <c r="Q44" s="208"/>
      <c r="R44" s="208"/>
      <c r="S44" s="208"/>
      <c r="T44" s="208"/>
      <c r="U44" s="208"/>
      <c r="V44" s="208"/>
      <c r="W44" s="208"/>
      <c r="X44" s="208"/>
      <c r="Y44" s="208"/>
    </row>
    <row r="45" spans="1:25" s="28" customFormat="1" x14ac:dyDescent="0.25">
      <c r="A45" s="111">
        <v>6</v>
      </c>
      <c r="B45" s="206" t="s">
        <v>396</v>
      </c>
      <c r="C45" s="206"/>
      <c r="D45" s="206"/>
      <c r="E45" s="206"/>
      <c r="F45" s="206"/>
      <c r="G45" s="206"/>
      <c r="H45" s="206"/>
      <c r="I45" s="207"/>
      <c r="J45" s="208"/>
      <c r="K45" s="208"/>
      <c r="L45" s="208"/>
      <c r="M45" s="208"/>
      <c r="N45" s="208"/>
      <c r="O45" s="208"/>
      <c r="P45" s="208"/>
      <c r="Q45" s="208"/>
      <c r="R45" s="208"/>
      <c r="S45" s="208"/>
      <c r="T45" s="208"/>
      <c r="U45" s="208"/>
      <c r="V45" s="208"/>
      <c r="W45" s="208"/>
      <c r="X45" s="208"/>
      <c r="Y45" s="208"/>
    </row>
    <row r="46" spans="1:25" s="28" customFormat="1" x14ac:dyDescent="0.25">
      <c r="A46" s="111">
        <v>7</v>
      </c>
      <c r="B46" s="199" t="s">
        <v>397</v>
      </c>
      <c r="C46" s="199"/>
      <c r="D46" s="199"/>
      <c r="E46" s="199"/>
      <c r="F46" s="199"/>
      <c r="G46" s="199"/>
      <c r="H46" s="199"/>
      <c r="I46" s="200"/>
      <c r="J46" s="208"/>
      <c r="K46" s="208"/>
      <c r="L46" s="208"/>
      <c r="M46" s="208"/>
      <c r="N46" s="208"/>
      <c r="O46" s="208"/>
      <c r="P46" s="208"/>
      <c r="Q46" s="208"/>
      <c r="R46" s="208"/>
      <c r="S46" s="208"/>
      <c r="T46" s="208"/>
      <c r="U46" s="208"/>
      <c r="V46" s="208"/>
      <c r="W46" s="208"/>
      <c r="X46" s="208"/>
      <c r="Y46" s="208"/>
    </row>
    <row r="47" spans="1:25" s="28" customFormat="1" x14ac:dyDescent="0.25">
      <c r="A47" s="111">
        <v>8</v>
      </c>
      <c r="B47" s="201" t="s">
        <v>398</v>
      </c>
      <c r="C47" s="201"/>
      <c r="D47" s="201"/>
      <c r="E47" s="201"/>
      <c r="F47" s="201"/>
      <c r="G47" s="201"/>
      <c r="H47" s="201"/>
      <c r="I47" s="202"/>
      <c r="J47" s="208"/>
      <c r="K47" s="208"/>
      <c r="L47" s="208"/>
      <c r="M47" s="208"/>
      <c r="N47" s="208"/>
      <c r="O47" s="208"/>
      <c r="P47" s="208"/>
      <c r="Q47" s="208"/>
      <c r="R47" s="208"/>
      <c r="S47" s="208"/>
      <c r="T47" s="208"/>
      <c r="U47" s="208"/>
      <c r="V47" s="208"/>
      <c r="W47" s="208"/>
      <c r="X47" s="208"/>
      <c r="Y47" s="208"/>
    </row>
    <row r="48" spans="1:25" s="28" customFormat="1" ht="41.65" customHeight="1" x14ac:dyDescent="0.25">
      <c r="A48" s="111">
        <v>9</v>
      </c>
      <c r="B48" s="199" t="s">
        <v>400</v>
      </c>
      <c r="C48" s="199"/>
      <c r="D48" s="199"/>
      <c r="E48" s="199"/>
      <c r="F48" s="199"/>
      <c r="G48" s="199"/>
      <c r="H48" s="199"/>
      <c r="I48" s="200"/>
      <c r="J48" s="208"/>
      <c r="K48" s="208"/>
      <c r="L48" s="208"/>
      <c r="M48" s="208"/>
      <c r="N48" s="208"/>
      <c r="O48" s="208"/>
      <c r="P48" s="208"/>
      <c r="Q48" s="208"/>
      <c r="R48" s="208"/>
      <c r="S48" s="208"/>
      <c r="T48" s="208"/>
      <c r="U48" s="208"/>
      <c r="V48" s="208"/>
      <c r="W48" s="208"/>
      <c r="X48" s="208"/>
      <c r="Y48" s="208"/>
    </row>
    <row r="49" spans="1:25" s="28" customFormat="1" ht="28.9" customHeight="1" x14ac:dyDescent="0.25">
      <c r="A49" s="111">
        <v>10</v>
      </c>
      <c r="B49" s="199" t="s">
        <v>399</v>
      </c>
      <c r="C49" s="199"/>
      <c r="D49" s="199"/>
      <c r="E49" s="199"/>
      <c r="F49" s="199"/>
      <c r="G49" s="199"/>
      <c r="H49" s="199"/>
      <c r="I49" s="200"/>
      <c r="J49" s="208"/>
      <c r="K49" s="208"/>
      <c r="L49" s="208"/>
      <c r="M49" s="208"/>
      <c r="N49" s="208"/>
      <c r="O49" s="208"/>
      <c r="P49" s="208"/>
      <c r="Q49" s="208"/>
      <c r="R49" s="208"/>
      <c r="S49" s="208"/>
      <c r="T49" s="208"/>
      <c r="U49" s="208"/>
      <c r="V49" s="208"/>
      <c r="W49" s="208"/>
      <c r="X49" s="208"/>
      <c r="Y49" s="208"/>
    </row>
  </sheetData>
  <sheetProtection algorithmName="SHA-512" hashValue="YcxEDgJ1z8r7qPvzowRaNijDtUrBK5tcPLlwgaqsqkotUoudDb7bYDXGGidy6Uf0XzA5tRg52OzTE2BtCqS5bQ==" saltValue="KVBshVdoHMHE9A6Jh6Cjkw==" spinCount="100000" sheet="1" objects="1" scenarios="1"/>
  <mergeCells count="28">
    <mergeCell ref="B46:I46"/>
    <mergeCell ref="B47:I47"/>
    <mergeCell ref="B48:I48"/>
    <mergeCell ref="B49:I49"/>
    <mergeCell ref="A39:Y39"/>
    <mergeCell ref="B40:I40"/>
    <mergeCell ref="J40:Y49"/>
    <mergeCell ref="B41:I41"/>
    <mergeCell ref="B42:I42"/>
    <mergeCell ref="B43:I43"/>
    <mergeCell ref="B44:I44"/>
    <mergeCell ref="B45:I45"/>
    <mergeCell ref="A10:A21"/>
    <mergeCell ref="B10:I21"/>
    <mergeCell ref="J10:Y21"/>
    <mergeCell ref="A22:Y22"/>
    <mergeCell ref="B5:X5"/>
    <mergeCell ref="B6:X6"/>
    <mergeCell ref="B7:X7"/>
    <mergeCell ref="B8:X8"/>
    <mergeCell ref="A9:Y9"/>
    <mergeCell ref="A30:Y30"/>
    <mergeCell ref="A31:A38"/>
    <mergeCell ref="B31:I38"/>
    <mergeCell ref="J31:Y38"/>
    <mergeCell ref="A23:A29"/>
    <mergeCell ref="B23:I29"/>
    <mergeCell ref="J23:Y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5"/>
  <sheetViews>
    <sheetView zoomScale="108" workbookViewId="0">
      <selection activeCell="I5" sqref="I5:I10"/>
    </sheetView>
  </sheetViews>
  <sheetFormatPr defaultColWidth="9.140625" defaultRowHeight="15" x14ac:dyDescent="0.25"/>
  <cols>
    <col min="1" max="2" width="9.140625" style="2"/>
    <col min="3" max="3" width="26.42578125" style="2" bestFit="1" customWidth="1"/>
    <col min="4" max="4" width="11.7109375" style="4" customWidth="1"/>
    <col min="5" max="5" width="9.140625" style="2"/>
    <col min="6" max="6" width="11.28515625" style="2" customWidth="1"/>
    <col min="7" max="7" width="10.7109375" style="2" customWidth="1"/>
    <col min="8" max="8" width="11.7109375" style="2" customWidth="1"/>
    <col min="9" max="9" width="27.42578125" style="2" customWidth="1"/>
    <col min="10" max="10" width="2.42578125" style="5" customWidth="1"/>
    <col min="11" max="11" width="10.140625" style="6" hidden="1" customWidth="1"/>
    <col min="12" max="12" width="19.7109375" style="2" hidden="1" customWidth="1"/>
    <col min="13" max="13" width="0" style="2" hidden="1" customWidth="1"/>
    <col min="14" max="14" width="50.7109375" style="2" hidden="1" customWidth="1"/>
    <col min="15" max="15" width="9.140625" style="20"/>
    <col min="16" max="16384" width="9.140625" style="2"/>
  </cols>
  <sheetData>
    <row r="1" spans="1:15" s="20" customFormat="1" ht="21" x14ac:dyDescent="0.35">
      <c r="A1" s="150" t="s">
        <v>411</v>
      </c>
      <c r="B1" s="151"/>
      <c r="C1" s="151"/>
      <c r="D1" s="151"/>
      <c r="E1" s="151"/>
      <c r="F1" s="151"/>
      <c r="G1" s="151"/>
      <c r="H1" s="151"/>
      <c r="I1" s="135"/>
      <c r="J1" s="102"/>
      <c r="K1" s="1"/>
    </row>
    <row r="2" spans="1:15" s="20" customFormat="1" ht="20.25" customHeight="1" x14ac:dyDescent="0.25">
      <c r="A2" s="210" t="s">
        <v>0</v>
      </c>
      <c r="B2" s="213" t="s">
        <v>3</v>
      </c>
      <c r="C2" s="214"/>
      <c r="D2" s="214"/>
      <c r="E2" s="214"/>
      <c r="F2" s="214"/>
      <c r="G2" s="214"/>
      <c r="H2" s="214"/>
      <c r="I2" s="215"/>
      <c r="J2" s="103"/>
      <c r="K2" s="20">
        <f>IF($I$5="",0, IF($I$6="",0,IF($I$7="",0,IF($I$8="",0,IF($I$9="",0,IF($I$10="",0,1))))))</f>
        <v>0</v>
      </c>
    </row>
    <row r="3" spans="1:15" s="20" customFormat="1" ht="15.75" customHeight="1" x14ac:dyDescent="0.35">
      <c r="A3" s="210"/>
      <c r="B3" s="213"/>
      <c r="C3" s="214"/>
      <c r="D3" s="214"/>
      <c r="E3" s="214"/>
      <c r="F3" s="214"/>
      <c r="G3" s="214"/>
      <c r="H3" s="214"/>
      <c r="I3" s="215"/>
      <c r="J3" s="103"/>
      <c r="K3" s="1"/>
    </row>
    <row r="4" spans="1:15" s="20" customFormat="1" ht="21" x14ac:dyDescent="0.35">
      <c r="A4" s="210"/>
      <c r="B4" s="216"/>
      <c r="C4" s="217"/>
      <c r="D4" s="217"/>
      <c r="E4" s="217"/>
      <c r="F4" s="217"/>
      <c r="G4" s="217"/>
      <c r="H4" s="217"/>
      <c r="I4" s="218"/>
      <c r="J4" s="103"/>
      <c r="K4" s="1"/>
      <c r="L4" s="104" t="s">
        <v>124</v>
      </c>
    </row>
    <row r="5" spans="1:15" ht="21" customHeight="1" x14ac:dyDescent="0.25">
      <c r="A5" s="20"/>
      <c r="B5" s="3" t="s">
        <v>114</v>
      </c>
      <c r="C5" s="219" t="s">
        <v>4</v>
      </c>
      <c r="D5" s="219"/>
      <c r="E5" s="219"/>
      <c r="F5" s="219"/>
      <c r="G5" s="219"/>
      <c r="H5" s="220"/>
      <c r="I5" s="11"/>
      <c r="J5" s="7"/>
      <c r="L5" s="25">
        <f>$I$5</f>
        <v>0</v>
      </c>
      <c r="O5" s="20" t="s">
        <v>414</v>
      </c>
    </row>
    <row r="6" spans="1:15" ht="21" customHeight="1" x14ac:dyDescent="0.25">
      <c r="A6" s="20"/>
      <c r="B6" s="3" t="s">
        <v>115</v>
      </c>
      <c r="C6" s="219" t="s">
        <v>1</v>
      </c>
      <c r="D6" s="219"/>
      <c r="E6" s="219"/>
      <c r="F6" s="219"/>
      <c r="G6" s="219"/>
      <c r="H6" s="219"/>
      <c r="I6" s="11"/>
      <c r="J6" s="7"/>
      <c r="L6" s="25">
        <f>IF($I$6&lt;3,2*$L$5, $L$5)</f>
        <v>0</v>
      </c>
      <c r="O6" s="20" t="s">
        <v>415</v>
      </c>
    </row>
    <row r="7" spans="1:15" ht="21" customHeight="1" x14ac:dyDescent="0.25">
      <c r="A7" s="20"/>
      <c r="B7" s="3" t="s">
        <v>116</v>
      </c>
      <c r="C7" s="219" t="s">
        <v>435</v>
      </c>
      <c r="D7" s="219"/>
      <c r="E7" s="219"/>
      <c r="F7" s="219"/>
      <c r="G7" s="219"/>
      <c r="H7" s="219"/>
      <c r="I7" s="16"/>
      <c r="J7" s="8"/>
      <c r="L7" s="25">
        <f>IF($I$7="NO",$L$6, MAX(($L$6*0.5),10))</f>
        <v>10</v>
      </c>
      <c r="O7" s="20" t="s">
        <v>417</v>
      </c>
    </row>
    <row r="8" spans="1:15" ht="21" customHeight="1" x14ac:dyDescent="0.25">
      <c r="A8" s="20"/>
      <c r="B8" s="3" t="s">
        <v>117</v>
      </c>
      <c r="C8" s="219" t="s">
        <v>7</v>
      </c>
      <c r="D8" s="219"/>
      <c r="E8" s="219"/>
      <c r="F8" s="219"/>
      <c r="G8" s="219"/>
      <c r="H8" s="219"/>
      <c r="I8" s="11"/>
      <c r="J8" s="7"/>
      <c r="L8" s="26">
        <f>I8*2</f>
        <v>0</v>
      </c>
      <c r="O8" s="20" t="s">
        <v>416</v>
      </c>
    </row>
    <row r="9" spans="1:15" ht="33" customHeight="1" x14ac:dyDescent="0.25">
      <c r="A9" s="20"/>
      <c r="B9" s="3" t="s">
        <v>118</v>
      </c>
      <c r="C9" s="221" t="s">
        <v>2</v>
      </c>
      <c r="D9" s="221"/>
      <c r="E9" s="221"/>
      <c r="F9" s="221"/>
      <c r="G9" s="221"/>
      <c r="H9" s="221"/>
      <c r="I9" s="11"/>
      <c r="J9" s="7"/>
      <c r="L9" s="10">
        <f>IF($I$9="YES",$L$7*2,$L$7)</f>
        <v>10</v>
      </c>
      <c r="O9" s="20" t="s">
        <v>418</v>
      </c>
    </row>
    <row r="10" spans="1:15" ht="26.65" customHeight="1" x14ac:dyDescent="0.25">
      <c r="A10" s="20"/>
      <c r="B10" s="3" t="s">
        <v>119</v>
      </c>
      <c r="C10" s="221" t="s">
        <v>419</v>
      </c>
      <c r="D10" s="221"/>
      <c r="E10" s="221"/>
      <c r="F10" s="221"/>
      <c r="G10" s="221"/>
      <c r="H10" s="221"/>
      <c r="I10" s="11"/>
      <c r="J10" s="7"/>
      <c r="L10" s="9">
        <f>IF($I$10="YES",$L$9*2,$L$9)</f>
        <v>10</v>
      </c>
      <c r="N10" s="17" t="s">
        <v>125</v>
      </c>
      <c r="O10" s="20" t="s">
        <v>420</v>
      </c>
    </row>
    <row r="11" spans="1:15" s="20" customFormat="1" hidden="1" x14ac:dyDescent="0.25">
      <c r="B11" s="21" t="s">
        <v>144</v>
      </c>
      <c r="C11" s="22" t="s">
        <v>14</v>
      </c>
      <c r="I11" s="20">
        <v>5</v>
      </c>
      <c r="J11" s="145"/>
      <c r="K11" s="146"/>
      <c r="L11" s="147">
        <f>$L$8*$I11</f>
        <v>0</v>
      </c>
      <c r="M11" s="148"/>
    </row>
    <row r="12" spans="1:15" s="20" customFormat="1" hidden="1" x14ac:dyDescent="0.25">
      <c r="B12" s="21"/>
      <c r="C12" s="22" t="s">
        <v>25</v>
      </c>
      <c r="I12" s="20">
        <v>2</v>
      </c>
      <c r="J12" s="145"/>
      <c r="K12" s="146"/>
      <c r="L12" s="147">
        <f t="shared" ref="L12:L15" si="0">$L$8*$I12</f>
        <v>0</v>
      </c>
      <c r="M12" s="148"/>
    </row>
    <row r="13" spans="1:15" s="20" customFormat="1" ht="30" hidden="1" x14ac:dyDescent="0.25">
      <c r="B13" s="21"/>
      <c r="C13" s="22" t="s">
        <v>57</v>
      </c>
      <c r="I13" s="149">
        <v>7</v>
      </c>
      <c r="J13" s="145"/>
      <c r="K13" s="146"/>
      <c r="L13" s="147">
        <f t="shared" si="0"/>
        <v>0</v>
      </c>
      <c r="M13" s="148"/>
    </row>
    <row r="14" spans="1:15" s="20" customFormat="1" hidden="1" x14ac:dyDescent="0.25">
      <c r="B14" s="21"/>
      <c r="C14" s="22" t="s">
        <v>97</v>
      </c>
      <c r="H14" s="23"/>
      <c r="I14" s="20">
        <v>16</v>
      </c>
      <c r="J14" s="145"/>
      <c r="K14" s="146"/>
      <c r="L14" s="147">
        <f t="shared" si="0"/>
        <v>0</v>
      </c>
      <c r="M14" s="148"/>
    </row>
    <row r="15" spans="1:15" s="20" customFormat="1" hidden="1" x14ac:dyDescent="0.25">
      <c r="B15" s="21"/>
      <c r="C15" s="22" t="s">
        <v>123</v>
      </c>
      <c r="H15" s="23"/>
      <c r="I15" s="20">
        <v>1</v>
      </c>
      <c r="J15" s="145"/>
      <c r="K15" s="146"/>
      <c r="L15" s="147">
        <f t="shared" si="0"/>
        <v>0</v>
      </c>
      <c r="M15" s="148"/>
    </row>
    <row r="16" spans="1:15" x14ac:dyDescent="0.25">
      <c r="A16" s="20"/>
      <c r="B16" s="21"/>
      <c r="C16" s="20"/>
      <c r="D16" s="20"/>
      <c r="E16" s="20"/>
      <c r="F16" s="20"/>
      <c r="G16" s="20"/>
      <c r="H16" s="23"/>
    </row>
    <row r="17" spans="1:8" x14ac:dyDescent="0.25">
      <c r="A17" s="20"/>
      <c r="B17" s="20"/>
      <c r="C17" s="211" t="str">
        <f>IF($K$2=0,"SHEET IS INCOMPLETE", "Sheet is Complete")</f>
        <v>SHEET IS INCOMPLETE</v>
      </c>
      <c r="D17" s="212"/>
      <c r="E17" s="20"/>
      <c r="F17" s="20"/>
      <c r="G17" s="20"/>
      <c r="H17" s="20"/>
    </row>
    <row r="18" spans="1:8" x14ac:dyDescent="0.25">
      <c r="A18" s="20"/>
      <c r="B18" s="20"/>
      <c r="C18" s="212"/>
      <c r="D18" s="212"/>
      <c r="E18" s="20"/>
      <c r="F18" s="20"/>
      <c r="G18" s="20"/>
      <c r="H18" s="20"/>
    </row>
    <row r="19" spans="1:8" x14ac:dyDescent="0.25">
      <c r="A19" s="20"/>
      <c r="B19" s="20"/>
      <c r="C19" s="20"/>
      <c r="D19" s="21"/>
      <c r="E19" s="20"/>
      <c r="F19" s="20"/>
      <c r="G19" s="20"/>
      <c r="H19" s="20"/>
    </row>
    <row r="20" spans="1:8" x14ac:dyDescent="0.25">
      <c r="B20" s="20"/>
      <c r="C20" s="20"/>
      <c r="D20" s="21"/>
      <c r="E20" s="20"/>
      <c r="F20" s="20"/>
    </row>
    <row r="21" spans="1:8" x14ac:dyDescent="0.25">
      <c r="B21" s="20"/>
      <c r="C21" s="20"/>
      <c r="D21" s="21"/>
      <c r="E21" s="20"/>
      <c r="F21" s="20"/>
    </row>
    <row r="22" spans="1:8" x14ac:dyDescent="0.25">
      <c r="B22" s="20"/>
      <c r="C22" s="22"/>
      <c r="D22" s="21"/>
      <c r="E22" s="20"/>
      <c r="F22" s="20"/>
    </row>
    <row r="23" spans="1:8" x14ac:dyDescent="0.25">
      <c r="B23" s="20"/>
      <c r="C23" s="22"/>
      <c r="D23" s="21"/>
      <c r="E23" s="20"/>
      <c r="F23" s="20"/>
    </row>
    <row r="24" spans="1:8" x14ac:dyDescent="0.25">
      <c r="C24" s="18"/>
    </row>
    <row r="25" spans="1:8" x14ac:dyDescent="0.25">
      <c r="C25" s="18"/>
    </row>
  </sheetData>
  <sheetProtection algorithmName="SHA-512" hashValue="vzJgeopE4oYLqHQjoSz15eLZaABJIQMJ2uI05dSwns+o282hkV81eCrDFkXRPJ3+oasPjWRM4yiEPrwQH0//Ww==" saltValue="lVhgsVd1hDfGjVIN+fVDjw==" spinCount="100000" sheet="1" formatCells="0"/>
  <mergeCells count="9">
    <mergeCell ref="A2:A4"/>
    <mergeCell ref="C17:D18"/>
    <mergeCell ref="B2:I4"/>
    <mergeCell ref="C5:H5"/>
    <mergeCell ref="C6:H6"/>
    <mergeCell ref="C7:H7"/>
    <mergeCell ref="C8:H8"/>
    <mergeCell ref="C9:H9"/>
    <mergeCell ref="C10:H10"/>
  </mergeCells>
  <conditionalFormatting sqref="I5:I10">
    <cfRule type="cellIs" dxfId="22" priority="3" operator="notEqual">
      <formula>$K$1</formula>
    </cfRule>
    <cfRule type="cellIs" dxfId="21" priority="4" operator="equal">
      <formula>$K$1</formula>
    </cfRule>
  </conditionalFormatting>
  <conditionalFormatting sqref="C17">
    <cfRule type="expression" dxfId="20" priority="1">
      <formula>$K$2&gt;=1</formula>
    </cfRule>
    <cfRule type="expression" dxfId="19" priority="2">
      <formula>$K$2&lt;1</formula>
    </cfRule>
  </conditionalFormatting>
  <conditionalFormatting sqref="L6">
    <cfRule type="expression" priority="23">
      <formula>IF(I6=2,2*#REF!,"")</formula>
    </cfRule>
  </conditionalFormatting>
  <dataValidations count="4">
    <dataValidation type="whole" allowBlank="1" showInputMessage="1" showErrorMessage="1" sqref="L5">
      <formula1>10</formula1>
      <formula2>100</formula2>
    </dataValidation>
    <dataValidation type="list" showInputMessage="1" showErrorMessage="1" sqref="J7">
      <formula1>#REF!</formula1>
    </dataValidation>
    <dataValidation type="whole" allowBlank="1" showInputMessage="1" showErrorMessage="1" errorTitle="Please Enter Different Value" error="Emergency beds need to be more than 10 and less than 100." sqref="I5:J5">
      <formula1>10</formula1>
      <formula2>100</formula2>
    </dataValidation>
    <dataValidation type="whole" allowBlank="1" showInputMessage="1" showErrorMessage="1" errorTitle="Enter whole number" error="Please enter a whole number (no decimals or negative numbers)." sqref="I8">
      <formula1>0</formula1>
      <formula2>1000000</formula2>
    </dataValidation>
  </dataValidations>
  <pageMargins left="0.7" right="0.7" top="0.75" bottom="0.75" header="0.3" footer="0.3"/>
  <pageSetup scale="44" orientation="landscape" r:id="rId1"/>
  <legacyDrawing r:id="rId2"/>
  <extLst>
    <ext xmlns:x14="http://schemas.microsoft.com/office/spreadsheetml/2009/9/main" uri="{CCE6A557-97BC-4b89-ADB6-D9C93CAAB3DF}">
      <x14:dataValidations xmlns:xm="http://schemas.microsoft.com/office/excel/2006/main" count="4">
        <x14:dataValidation type="list" allowBlank="1" showErrorMessage="1" errorTitle="Please check your entry" error="Trauma level has to be between 1-4." promptTitle="Enter a value from 1 through 4">
          <x14:formula1>
            <xm:f>'Activity 2 Values'!$A$1:$A$4</xm:f>
          </x14:formula1>
          <xm:sqref>I6</xm:sqref>
        </x14:dataValidation>
        <x14:dataValidation type="list" allowBlank="1" showInputMessage="1" showErrorMessage="1" errorTitle="Yes/No Field" error="Please enter Yes or No, or select from the picklist." promptTitle="Enter a value from the picklist.">
          <x14:formula1>
            <xm:f>'Activity 3 5 6 Values'!$A$1:$A$2</xm:f>
          </x14:formula1>
          <xm:sqref>I9</xm:sqref>
        </x14:dataValidation>
        <x14:dataValidation type="list" showInputMessage="1" showErrorMessage="1" errorTitle="Yes/No field" error="Please enter Yes or No, or select from the picklist.">
          <x14:formula1>
            <xm:f>'Activity 3 5 6 Values'!$A$1:$A$2</xm:f>
          </x14:formula1>
          <xm:sqref>I7</xm:sqref>
        </x14:dataValidation>
        <x14:dataValidation type="list" allowBlank="1" showInputMessage="1" showErrorMessage="1" errorTitle="Yes/No Field" error="Please enter Yes or No, or select from the picklist.">
          <x14:formula1>
            <xm:f>'Activity 3 5 6 Values'!$A$1:$A$2</xm:f>
          </x14:formula1>
          <xm:sqref>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pane xSplit="1" ySplit="2" topLeftCell="B3" activePane="bottomRight" state="frozen"/>
      <selection pane="topRight" activeCell="B1" sqref="B1"/>
      <selection pane="bottomLeft" activeCell="A3" sqref="A3"/>
      <selection pane="bottomRight" activeCell="E5" sqref="E5"/>
    </sheetView>
  </sheetViews>
  <sheetFormatPr defaultColWidth="8.7109375" defaultRowHeight="15" x14ac:dyDescent="0.25"/>
  <cols>
    <col min="1" max="1" width="35.42578125" customWidth="1"/>
    <col min="2" max="2" width="10.7109375" bestFit="1" customWidth="1"/>
    <col min="3" max="3" width="15.28515625" customWidth="1"/>
    <col min="4" max="4" width="34" customWidth="1"/>
    <col min="5" max="5" width="32.28515625" bestFit="1" customWidth="1"/>
    <col min="6" max="6" width="47.42578125" customWidth="1"/>
    <col min="7" max="7" width="20" hidden="1" customWidth="1"/>
    <col min="8" max="8" width="18.7109375" hidden="1" customWidth="1"/>
    <col min="9" max="9" width="21" hidden="1" customWidth="1"/>
    <col min="10" max="10" width="17.7109375" hidden="1" customWidth="1"/>
    <col min="11" max="11" width="20" customWidth="1"/>
    <col min="12" max="12" width="21.140625" customWidth="1"/>
  </cols>
  <sheetData>
    <row r="1" spans="1:12" ht="43.9" customHeight="1" thickBot="1" x14ac:dyDescent="0.4">
      <c r="A1" s="107" t="s">
        <v>410</v>
      </c>
      <c r="B1" s="152"/>
      <c r="C1" s="152"/>
      <c r="D1" s="152"/>
      <c r="E1" s="152"/>
      <c r="F1" s="152"/>
      <c r="G1" s="152"/>
      <c r="H1" s="152"/>
      <c r="I1" s="152"/>
      <c r="J1" s="152"/>
      <c r="K1" s="152"/>
      <c r="L1" s="152"/>
    </row>
    <row r="2" spans="1:12" ht="63.75" thickBot="1" x14ac:dyDescent="0.3">
      <c r="A2" s="105" t="s">
        <v>8</v>
      </c>
      <c r="B2" s="106" t="s">
        <v>9</v>
      </c>
      <c r="C2" s="106" t="s">
        <v>10</v>
      </c>
      <c r="D2" s="106" t="s">
        <v>11</v>
      </c>
      <c r="E2" s="106" t="s">
        <v>12</v>
      </c>
      <c r="F2" s="106" t="s">
        <v>13</v>
      </c>
      <c r="G2" s="12" t="s">
        <v>128</v>
      </c>
      <c r="H2" s="12" t="s">
        <v>129</v>
      </c>
      <c r="I2" s="13" t="s">
        <v>142</v>
      </c>
      <c r="J2" s="13" t="s">
        <v>130</v>
      </c>
      <c r="K2" s="106" t="s">
        <v>140</v>
      </c>
      <c r="L2" s="106" t="s">
        <v>141</v>
      </c>
    </row>
    <row r="3" spans="1:12" ht="34.5" customHeight="1" thickBot="1" x14ac:dyDescent="0.3">
      <c r="A3" s="14" t="s">
        <v>14</v>
      </c>
      <c r="B3" s="15" t="s">
        <v>15</v>
      </c>
      <c r="C3" s="15">
        <v>1</v>
      </c>
      <c r="D3" s="15" t="s">
        <v>16</v>
      </c>
      <c r="E3" s="15" t="s">
        <v>17</v>
      </c>
      <c r="F3" s="15" t="s">
        <v>18</v>
      </c>
      <c r="G3" s="19">
        <f>Targets!C3*Assessment!$L$10</f>
        <v>10</v>
      </c>
      <c r="H3" s="19">
        <f>Assessment!$L$11</f>
        <v>0</v>
      </c>
      <c r="I3" s="24">
        <f t="shared" ref="I3:I38" si="0">MAX(G3,H3)</f>
        <v>10</v>
      </c>
      <c r="J3" s="15">
        <v>100</v>
      </c>
      <c r="K3" s="15">
        <f t="shared" ref="K3:K38" si="1">I3*J3</f>
        <v>1000</v>
      </c>
      <c r="L3" s="15" t="s">
        <v>131</v>
      </c>
    </row>
    <row r="4" spans="1:12" ht="45" customHeight="1" thickBot="1" x14ac:dyDescent="0.3">
      <c r="A4" s="14" t="s">
        <v>19</v>
      </c>
      <c r="B4" s="15" t="s">
        <v>20</v>
      </c>
      <c r="C4" s="15">
        <v>3</v>
      </c>
      <c r="D4" s="15" t="s">
        <v>467</v>
      </c>
      <c r="E4" s="15" t="s">
        <v>21</v>
      </c>
      <c r="F4" s="15" t="s">
        <v>22</v>
      </c>
      <c r="G4" s="19">
        <f>Targets!C4*Assessment!$L$10</f>
        <v>30</v>
      </c>
      <c r="H4" s="19"/>
      <c r="I4" s="24">
        <f t="shared" si="0"/>
        <v>30</v>
      </c>
      <c r="J4" s="15">
        <v>45</v>
      </c>
      <c r="K4" s="15">
        <f t="shared" si="1"/>
        <v>1350</v>
      </c>
      <c r="L4" s="15" t="s">
        <v>132</v>
      </c>
    </row>
    <row r="5" spans="1:12" ht="43.15" customHeight="1" thickBot="1" x14ac:dyDescent="0.3">
      <c r="A5" s="14" t="s">
        <v>23</v>
      </c>
      <c r="B5" s="15" t="s">
        <v>20</v>
      </c>
      <c r="C5" s="15">
        <v>3</v>
      </c>
      <c r="D5" s="15" t="s">
        <v>468</v>
      </c>
      <c r="E5" s="15" t="s">
        <v>24</v>
      </c>
      <c r="F5" s="15"/>
      <c r="G5" s="19">
        <f>Targets!C5*Assessment!$L$10</f>
        <v>30</v>
      </c>
      <c r="H5" s="19"/>
      <c r="I5" s="24">
        <f t="shared" si="0"/>
        <v>30</v>
      </c>
      <c r="J5" s="15">
        <v>45</v>
      </c>
      <c r="K5" s="15">
        <f t="shared" si="1"/>
        <v>1350</v>
      </c>
      <c r="L5" s="15" t="s">
        <v>132</v>
      </c>
    </row>
    <row r="6" spans="1:12" ht="34.5" customHeight="1" thickBot="1" x14ac:dyDescent="0.3">
      <c r="A6" s="14" t="s">
        <v>25</v>
      </c>
      <c r="B6" s="15" t="s">
        <v>15</v>
      </c>
      <c r="C6" s="15">
        <v>1</v>
      </c>
      <c r="D6" s="15" t="s">
        <v>26</v>
      </c>
      <c r="E6" s="15" t="s">
        <v>27</v>
      </c>
      <c r="F6" s="15" t="s">
        <v>28</v>
      </c>
      <c r="G6" s="19">
        <f>Targets!C6*Assessment!$L$10</f>
        <v>10</v>
      </c>
      <c r="H6" s="19">
        <f>Targets!C6*Assessment!$L$12</f>
        <v>0</v>
      </c>
      <c r="I6" s="24">
        <f t="shared" si="0"/>
        <v>10</v>
      </c>
      <c r="J6" s="15">
        <v>150</v>
      </c>
      <c r="K6" s="15">
        <f t="shared" si="1"/>
        <v>1500</v>
      </c>
      <c r="L6" s="15" t="s">
        <v>131</v>
      </c>
    </row>
    <row r="7" spans="1:12" ht="34.5" customHeight="1" thickBot="1" x14ac:dyDescent="0.3">
      <c r="A7" s="14" t="s">
        <v>29</v>
      </c>
      <c r="B7" s="15" t="s">
        <v>20</v>
      </c>
      <c r="C7" s="15">
        <v>1</v>
      </c>
      <c r="D7" s="15" t="s">
        <v>30</v>
      </c>
      <c r="E7" s="15" t="s">
        <v>31</v>
      </c>
      <c r="F7" s="15"/>
      <c r="G7" s="19">
        <f>Targets!C7*Assessment!$L$10</f>
        <v>10</v>
      </c>
      <c r="H7" s="19"/>
      <c r="I7" s="24">
        <f t="shared" si="0"/>
        <v>10</v>
      </c>
      <c r="J7" s="15">
        <v>6</v>
      </c>
      <c r="K7" s="15">
        <f t="shared" si="1"/>
        <v>60</v>
      </c>
      <c r="L7" s="15" t="s">
        <v>131</v>
      </c>
    </row>
    <row r="8" spans="1:12" ht="34.5" customHeight="1" thickBot="1" x14ac:dyDescent="0.3">
      <c r="A8" s="14" t="s">
        <v>32</v>
      </c>
      <c r="B8" s="15" t="s">
        <v>33</v>
      </c>
      <c r="C8" s="15">
        <v>1</v>
      </c>
      <c r="D8" s="15" t="s">
        <v>34</v>
      </c>
      <c r="E8" s="15" t="s">
        <v>35</v>
      </c>
      <c r="F8" s="15" t="s">
        <v>36</v>
      </c>
      <c r="G8" s="19">
        <f>Targets!C8*Assessment!$L$10</f>
        <v>10</v>
      </c>
      <c r="H8" s="19"/>
      <c r="I8" s="24">
        <f t="shared" si="0"/>
        <v>10</v>
      </c>
      <c r="J8" s="15">
        <v>10</v>
      </c>
      <c r="K8" s="15">
        <f t="shared" si="1"/>
        <v>100</v>
      </c>
      <c r="L8" s="15" t="s">
        <v>131</v>
      </c>
    </row>
    <row r="9" spans="1:12" ht="34.5" customHeight="1" thickBot="1" x14ac:dyDescent="0.3">
      <c r="A9" s="14" t="s">
        <v>37</v>
      </c>
      <c r="B9" s="15" t="s">
        <v>38</v>
      </c>
      <c r="C9" s="15">
        <v>0.5</v>
      </c>
      <c r="D9" s="15" t="s">
        <v>39</v>
      </c>
      <c r="E9" s="15" t="s">
        <v>40</v>
      </c>
      <c r="F9" s="15"/>
      <c r="G9" s="19">
        <f>Targets!C9*Assessment!$L$10</f>
        <v>5</v>
      </c>
      <c r="H9" s="19"/>
      <c r="I9" s="24">
        <f t="shared" si="0"/>
        <v>5</v>
      </c>
      <c r="J9" s="15">
        <v>10</v>
      </c>
      <c r="K9" s="15">
        <f t="shared" si="1"/>
        <v>50</v>
      </c>
      <c r="L9" s="15" t="s">
        <v>131</v>
      </c>
    </row>
    <row r="10" spans="1:12" ht="34.5" customHeight="1" thickBot="1" x14ac:dyDescent="0.3">
      <c r="A10" s="14" t="s">
        <v>41</v>
      </c>
      <c r="B10" s="15" t="s">
        <v>15</v>
      </c>
      <c r="C10" s="15">
        <v>0.5</v>
      </c>
      <c r="D10" s="15" t="s">
        <v>469</v>
      </c>
      <c r="E10" s="15" t="s">
        <v>42</v>
      </c>
      <c r="F10" s="15" t="s">
        <v>424</v>
      </c>
      <c r="G10" s="19">
        <f>Targets!C10*Assessment!$L$10</f>
        <v>5</v>
      </c>
      <c r="H10" s="19"/>
      <c r="I10" s="24">
        <f t="shared" si="0"/>
        <v>5</v>
      </c>
      <c r="J10" s="15">
        <v>200</v>
      </c>
      <c r="K10" s="15">
        <f t="shared" si="1"/>
        <v>1000</v>
      </c>
      <c r="L10" s="15" t="s">
        <v>131</v>
      </c>
    </row>
    <row r="11" spans="1:12" ht="34.5" customHeight="1" thickBot="1" x14ac:dyDescent="0.3">
      <c r="A11" s="14" t="s">
        <v>43</v>
      </c>
      <c r="B11" s="15" t="s">
        <v>33</v>
      </c>
      <c r="C11" s="15">
        <v>0.25</v>
      </c>
      <c r="D11" s="15" t="s">
        <v>44</v>
      </c>
      <c r="E11" s="15" t="s">
        <v>45</v>
      </c>
      <c r="F11" s="15"/>
      <c r="G11" s="19">
        <f>Targets!C11*Assessment!$L$10</f>
        <v>2.5</v>
      </c>
      <c r="H11" s="19"/>
      <c r="I11" s="24">
        <f t="shared" si="0"/>
        <v>2.5</v>
      </c>
      <c r="J11" s="15">
        <v>6</v>
      </c>
      <c r="K11" s="15">
        <f t="shared" si="1"/>
        <v>15</v>
      </c>
      <c r="L11" s="15" t="s">
        <v>133</v>
      </c>
    </row>
    <row r="12" spans="1:12" ht="34.5" customHeight="1" thickBot="1" x14ac:dyDescent="0.3">
      <c r="A12" s="14" t="s">
        <v>46</v>
      </c>
      <c r="B12" s="15" t="s">
        <v>38</v>
      </c>
      <c r="C12" s="15">
        <v>0.25</v>
      </c>
      <c r="D12" s="15" t="s">
        <v>47</v>
      </c>
      <c r="E12" s="15" t="s">
        <v>470</v>
      </c>
      <c r="F12" s="15"/>
      <c r="G12" s="19">
        <f>Targets!C12*Assessment!$L$10</f>
        <v>2.5</v>
      </c>
      <c r="H12" s="19"/>
      <c r="I12" s="24">
        <f t="shared" si="0"/>
        <v>2.5</v>
      </c>
      <c r="J12" s="15">
        <v>8</v>
      </c>
      <c r="K12" s="162">
        <f t="shared" si="1"/>
        <v>20</v>
      </c>
      <c r="L12" s="15" t="s">
        <v>132</v>
      </c>
    </row>
    <row r="13" spans="1:12" ht="34.5" customHeight="1" thickBot="1" x14ac:dyDescent="0.3">
      <c r="A13" s="14" t="s">
        <v>48</v>
      </c>
      <c r="B13" s="15" t="s">
        <v>33</v>
      </c>
      <c r="C13" s="15">
        <v>0.25</v>
      </c>
      <c r="D13" s="15"/>
      <c r="E13" s="15" t="s">
        <v>49</v>
      </c>
      <c r="F13" s="15"/>
      <c r="G13" s="19">
        <f>Targets!C13*Assessment!$L$10</f>
        <v>2.5</v>
      </c>
      <c r="H13" s="19"/>
      <c r="I13" s="24">
        <f t="shared" si="0"/>
        <v>2.5</v>
      </c>
      <c r="J13" s="15">
        <v>1</v>
      </c>
      <c r="K13" s="15">
        <f t="shared" si="1"/>
        <v>2.5</v>
      </c>
      <c r="L13" s="15" t="s">
        <v>143</v>
      </c>
    </row>
    <row r="14" spans="1:12" ht="34.5" customHeight="1" thickBot="1" x14ac:dyDescent="0.3">
      <c r="A14" s="14" t="s">
        <v>50</v>
      </c>
      <c r="B14" s="15" t="s">
        <v>38</v>
      </c>
      <c r="C14" s="15">
        <v>0.25</v>
      </c>
      <c r="D14" s="15"/>
      <c r="E14" s="15" t="s">
        <v>51</v>
      </c>
      <c r="F14" s="15"/>
      <c r="G14" s="19">
        <f>Targets!C14*Assessment!$L$10</f>
        <v>2.5</v>
      </c>
      <c r="H14" s="19"/>
      <c r="I14" s="24">
        <f t="shared" si="0"/>
        <v>2.5</v>
      </c>
      <c r="J14" s="15">
        <v>1</v>
      </c>
      <c r="K14" s="15">
        <f t="shared" si="1"/>
        <v>2.5</v>
      </c>
      <c r="L14" s="15" t="s">
        <v>143</v>
      </c>
    </row>
    <row r="15" spans="1:12" ht="34.5" customHeight="1" thickBot="1" x14ac:dyDescent="0.3">
      <c r="A15" s="14" t="s">
        <v>52</v>
      </c>
      <c r="B15" s="15" t="s">
        <v>33</v>
      </c>
      <c r="C15" s="15">
        <v>5</v>
      </c>
      <c r="D15" s="15"/>
      <c r="E15" s="15" t="s">
        <v>53</v>
      </c>
      <c r="F15" s="15" t="s">
        <v>423</v>
      </c>
      <c r="G15" s="19">
        <f>Targets!C15*Assessment!$L$10</f>
        <v>50</v>
      </c>
      <c r="H15" s="19"/>
      <c r="I15" s="24">
        <f t="shared" si="0"/>
        <v>50</v>
      </c>
      <c r="J15" s="15">
        <v>1</v>
      </c>
      <c r="K15" s="15">
        <f t="shared" si="1"/>
        <v>50</v>
      </c>
      <c r="L15" s="15" t="s">
        <v>143</v>
      </c>
    </row>
    <row r="16" spans="1:12" ht="34.5" customHeight="1" thickBot="1" x14ac:dyDescent="0.3">
      <c r="A16" s="14" t="s">
        <v>54</v>
      </c>
      <c r="B16" s="15" t="s">
        <v>38</v>
      </c>
      <c r="C16" s="15">
        <v>10</v>
      </c>
      <c r="D16" s="15" t="s">
        <v>55</v>
      </c>
      <c r="E16" s="15" t="s">
        <v>56</v>
      </c>
      <c r="F16" s="15" t="s">
        <v>422</v>
      </c>
      <c r="G16" s="19">
        <f>Targets!C16*Assessment!$L$10</f>
        <v>100</v>
      </c>
      <c r="H16" s="19"/>
      <c r="I16" s="24">
        <f t="shared" si="0"/>
        <v>100</v>
      </c>
      <c r="J16" s="15">
        <v>4</v>
      </c>
      <c r="K16" s="15">
        <f t="shared" si="1"/>
        <v>400</v>
      </c>
      <c r="L16" s="15" t="s">
        <v>132</v>
      </c>
    </row>
    <row r="17" spans="1:12" ht="34.5" customHeight="1" thickBot="1" x14ac:dyDescent="0.3">
      <c r="A17" s="14" t="s">
        <v>57</v>
      </c>
      <c r="B17" s="15" t="s">
        <v>33</v>
      </c>
      <c r="C17" s="15">
        <v>0.75</v>
      </c>
      <c r="D17" s="15" t="s">
        <v>58</v>
      </c>
      <c r="E17" s="15" t="s">
        <v>59</v>
      </c>
      <c r="F17" s="15" t="s">
        <v>430</v>
      </c>
      <c r="G17" s="19">
        <f>Targets!C17*Assessment!$L$10</f>
        <v>7.5</v>
      </c>
      <c r="H17" s="19">
        <f>Assessment!$L$13</f>
        <v>0</v>
      </c>
      <c r="I17" s="24">
        <f t="shared" si="0"/>
        <v>7.5</v>
      </c>
      <c r="J17" s="15">
        <v>2</v>
      </c>
      <c r="K17" s="15">
        <f t="shared" si="1"/>
        <v>15</v>
      </c>
      <c r="L17" s="15" t="s">
        <v>134</v>
      </c>
    </row>
    <row r="18" spans="1:12" ht="34.5" customHeight="1" thickBot="1" x14ac:dyDescent="0.3">
      <c r="A18" s="14" t="s">
        <v>60</v>
      </c>
      <c r="B18" s="15" t="s">
        <v>33</v>
      </c>
      <c r="C18" s="15">
        <v>0.75</v>
      </c>
      <c r="D18" s="15" t="s">
        <v>61</v>
      </c>
      <c r="E18" s="15"/>
      <c r="F18" s="15" t="s">
        <v>425</v>
      </c>
      <c r="G18" s="19">
        <f>Targets!C18*Assessment!$L$10</f>
        <v>7.5</v>
      </c>
      <c r="H18" s="19"/>
      <c r="I18" s="24">
        <f t="shared" si="0"/>
        <v>7.5</v>
      </c>
      <c r="J18" s="15">
        <v>4</v>
      </c>
      <c r="K18" s="15">
        <f t="shared" si="1"/>
        <v>30</v>
      </c>
      <c r="L18" s="15" t="s">
        <v>134</v>
      </c>
    </row>
    <row r="19" spans="1:12" ht="34.5" customHeight="1" thickBot="1" x14ac:dyDescent="0.3">
      <c r="A19" s="14" t="s">
        <v>62</v>
      </c>
      <c r="B19" s="15" t="s">
        <v>33</v>
      </c>
      <c r="C19" s="15">
        <v>0.5</v>
      </c>
      <c r="D19" s="15" t="s">
        <v>63</v>
      </c>
      <c r="E19" s="15" t="s">
        <v>64</v>
      </c>
      <c r="F19" s="15"/>
      <c r="G19" s="19">
        <f>Targets!C19*Assessment!$L$10</f>
        <v>5</v>
      </c>
      <c r="H19" s="19"/>
      <c r="I19" s="24">
        <f t="shared" si="0"/>
        <v>5</v>
      </c>
      <c r="J19" s="15">
        <v>2</v>
      </c>
      <c r="K19" s="15">
        <f t="shared" si="1"/>
        <v>10</v>
      </c>
      <c r="L19" s="15" t="s">
        <v>139</v>
      </c>
    </row>
    <row r="20" spans="1:12" ht="34.5" customHeight="1" thickBot="1" x14ac:dyDescent="0.3">
      <c r="A20" s="14" t="s">
        <v>65</v>
      </c>
      <c r="B20" s="15" t="s">
        <v>38</v>
      </c>
      <c r="C20" s="15">
        <v>0.5</v>
      </c>
      <c r="D20" s="15" t="s">
        <v>66</v>
      </c>
      <c r="E20" s="15" t="s">
        <v>64</v>
      </c>
      <c r="F20" s="15"/>
      <c r="G20" s="19">
        <f>Targets!C20*Assessment!$L$10</f>
        <v>5</v>
      </c>
      <c r="H20" s="19"/>
      <c r="I20" s="24">
        <f t="shared" si="0"/>
        <v>5</v>
      </c>
      <c r="J20" s="15">
        <v>4</v>
      </c>
      <c r="K20" s="15">
        <f t="shared" si="1"/>
        <v>20</v>
      </c>
      <c r="L20" s="15" t="s">
        <v>139</v>
      </c>
    </row>
    <row r="21" spans="1:12" ht="34.5" customHeight="1" thickBot="1" x14ac:dyDescent="0.3">
      <c r="A21" s="14" t="s">
        <v>67</v>
      </c>
      <c r="B21" s="15" t="s">
        <v>68</v>
      </c>
      <c r="C21" s="15">
        <v>0.25</v>
      </c>
      <c r="D21" s="15" t="s">
        <v>69</v>
      </c>
      <c r="E21" s="15" t="s">
        <v>70</v>
      </c>
      <c r="F21" s="15" t="s">
        <v>71</v>
      </c>
      <c r="G21" s="19">
        <f>Targets!C21*Assessment!$L$10</f>
        <v>2.5</v>
      </c>
      <c r="H21" s="19"/>
      <c r="I21" s="24">
        <f t="shared" si="0"/>
        <v>2.5</v>
      </c>
      <c r="J21" s="15">
        <v>3</v>
      </c>
      <c r="K21" s="15">
        <f t="shared" si="1"/>
        <v>7.5</v>
      </c>
      <c r="L21" s="15" t="s">
        <v>138</v>
      </c>
    </row>
    <row r="22" spans="1:12" ht="34.5" customHeight="1" thickBot="1" x14ac:dyDescent="0.3">
      <c r="A22" s="14" t="s">
        <v>72</v>
      </c>
      <c r="B22" s="15" t="s">
        <v>33</v>
      </c>
      <c r="C22" s="15">
        <v>0.25</v>
      </c>
      <c r="D22" s="15" t="s">
        <v>421</v>
      </c>
      <c r="E22" s="15" t="s">
        <v>73</v>
      </c>
      <c r="F22" s="15"/>
      <c r="G22" s="19">
        <f>Targets!C22*Assessment!$L$10</f>
        <v>2.5</v>
      </c>
      <c r="H22" s="19"/>
      <c r="I22" s="24">
        <f t="shared" si="0"/>
        <v>2.5</v>
      </c>
      <c r="J22" s="15">
        <v>1</v>
      </c>
      <c r="K22" s="162">
        <f t="shared" si="1"/>
        <v>2.5</v>
      </c>
      <c r="L22" s="15" t="s">
        <v>413</v>
      </c>
    </row>
    <row r="23" spans="1:12" ht="34.5" customHeight="1" thickBot="1" x14ac:dyDescent="0.3">
      <c r="A23" s="14" t="s">
        <v>74</v>
      </c>
      <c r="B23" s="15" t="s">
        <v>33</v>
      </c>
      <c r="C23" s="15">
        <v>0.25</v>
      </c>
      <c r="D23" s="15" t="s">
        <v>75</v>
      </c>
      <c r="E23" s="15" t="s">
        <v>76</v>
      </c>
      <c r="F23" s="15"/>
      <c r="G23" s="19">
        <f>Targets!C23*Assessment!$L$10</f>
        <v>2.5</v>
      </c>
      <c r="H23" s="19"/>
      <c r="I23" s="24">
        <f t="shared" si="0"/>
        <v>2.5</v>
      </c>
      <c r="J23" s="15">
        <v>2</v>
      </c>
      <c r="K23" s="15">
        <f t="shared" si="1"/>
        <v>5</v>
      </c>
      <c r="L23" s="15" t="s">
        <v>131</v>
      </c>
    </row>
    <row r="24" spans="1:12" ht="34.5" customHeight="1" thickBot="1" x14ac:dyDescent="0.3">
      <c r="A24" s="14" t="s">
        <v>77</v>
      </c>
      <c r="B24" s="15" t="s">
        <v>33</v>
      </c>
      <c r="C24" s="15">
        <v>0.2</v>
      </c>
      <c r="D24" s="15" t="s">
        <v>78</v>
      </c>
      <c r="E24" s="15" t="s">
        <v>79</v>
      </c>
      <c r="F24" s="15" t="s">
        <v>426</v>
      </c>
      <c r="G24" s="19">
        <f>Targets!C24*Assessment!$L$10</f>
        <v>2</v>
      </c>
      <c r="H24" s="19"/>
      <c r="I24" s="24">
        <f t="shared" si="0"/>
        <v>2</v>
      </c>
      <c r="J24" s="15">
        <v>3</v>
      </c>
      <c r="K24" s="15">
        <f t="shared" si="1"/>
        <v>6</v>
      </c>
      <c r="L24" s="15" t="s">
        <v>133</v>
      </c>
    </row>
    <row r="25" spans="1:12" ht="34.5" customHeight="1" thickBot="1" x14ac:dyDescent="0.3">
      <c r="A25" s="14" t="s">
        <v>80</v>
      </c>
      <c r="B25" s="15" t="s">
        <v>33</v>
      </c>
      <c r="C25" s="15">
        <v>0.2</v>
      </c>
      <c r="D25" s="15" t="s">
        <v>81</v>
      </c>
      <c r="E25" s="15" t="s">
        <v>82</v>
      </c>
      <c r="F25" s="15"/>
      <c r="G25" s="19">
        <f>Targets!C25*Assessment!$L$10</f>
        <v>2</v>
      </c>
      <c r="H25" s="19"/>
      <c r="I25" s="24">
        <f t="shared" si="0"/>
        <v>2</v>
      </c>
      <c r="J25" s="15">
        <v>200</v>
      </c>
      <c r="K25" s="15">
        <f t="shared" si="1"/>
        <v>400</v>
      </c>
      <c r="L25" s="15" t="s">
        <v>131</v>
      </c>
    </row>
    <row r="26" spans="1:12" ht="34.5" customHeight="1" thickBot="1" x14ac:dyDescent="0.3">
      <c r="A26" s="14" t="s">
        <v>83</v>
      </c>
      <c r="B26" s="15" t="s">
        <v>38</v>
      </c>
      <c r="C26" s="15">
        <v>0.2</v>
      </c>
      <c r="D26" s="15" t="s">
        <v>84</v>
      </c>
      <c r="E26" s="15" t="s">
        <v>85</v>
      </c>
      <c r="F26" s="15"/>
      <c r="G26" s="19">
        <f>Targets!C26*Assessment!$L$10</f>
        <v>2</v>
      </c>
      <c r="H26" s="19"/>
      <c r="I26" s="24">
        <f t="shared" si="0"/>
        <v>2</v>
      </c>
      <c r="J26" s="15">
        <v>16</v>
      </c>
      <c r="K26" s="15">
        <f t="shared" si="1"/>
        <v>32</v>
      </c>
      <c r="L26" s="15" t="s">
        <v>131</v>
      </c>
    </row>
    <row r="27" spans="1:12" ht="34.5" customHeight="1" thickBot="1" x14ac:dyDescent="0.3">
      <c r="A27" s="14" t="s">
        <v>86</v>
      </c>
      <c r="B27" s="15" t="s">
        <v>33</v>
      </c>
      <c r="C27" s="15">
        <v>0.75</v>
      </c>
      <c r="D27" s="15" t="s">
        <v>87</v>
      </c>
      <c r="E27" s="15" t="s">
        <v>88</v>
      </c>
      <c r="F27" s="15" t="s">
        <v>427</v>
      </c>
      <c r="G27" s="19">
        <f>Targets!C27*Assessment!$L$10</f>
        <v>7.5</v>
      </c>
      <c r="H27" s="19"/>
      <c r="I27" s="24">
        <f t="shared" si="0"/>
        <v>7.5</v>
      </c>
      <c r="J27" s="15">
        <v>20</v>
      </c>
      <c r="K27" s="15">
        <f t="shared" si="1"/>
        <v>150</v>
      </c>
      <c r="L27" s="15" t="s">
        <v>137</v>
      </c>
    </row>
    <row r="28" spans="1:12" ht="34.5" customHeight="1" thickBot="1" x14ac:dyDescent="0.3">
      <c r="A28" s="14" t="s">
        <v>89</v>
      </c>
      <c r="B28" s="15" t="s">
        <v>90</v>
      </c>
      <c r="C28" s="15">
        <v>0.25</v>
      </c>
      <c r="D28" s="15" t="s">
        <v>91</v>
      </c>
      <c r="E28" s="15" t="s">
        <v>92</v>
      </c>
      <c r="F28" s="15" t="s">
        <v>93</v>
      </c>
      <c r="G28" s="19">
        <f>Targets!C28*Assessment!$L$10</f>
        <v>2.5</v>
      </c>
      <c r="H28" s="19"/>
      <c r="I28" s="24">
        <f t="shared" si="0"/>
        <v>2.5</v>
      </c>
      <c r="J28" s="15">
        <v>1</v>
      </c>
      <c r="K28" s="15">
        <f t="shared" si="1"/>
        <v>2.5</v>
      </c>
      <c r="L28" s="15" t="s">
        <v>91</v>
      </c>
    </row>
    <row r="29" spans="1:12" ht="34.5" customHeight="1" thickBot="1" x14ac:dyDescent="0.3">
      <c r="A29" s="14" t="s">
        <v>94</v>
      </c>
      <c r="B29" s="15" t="s">
        <v>90</v>
      </c>
      <c r="C29" s="15">
        <v>0.25</v>
      </c>
      <c r="D29" s="15" t="s">
        <v>91</v>
      </c>
      <c r="E29" s="15" t="s">
        <v>95</v>
      </c>
      <c r="F29" s="15" t="s">
        <v>96</v>
      </c>
      <c r="G29" s="19">
        <f>Targets!C29*Assessment!$L$10</f>
        <v>2.5</v>
      </c>
      <c r="H29" s="19"/>
      <c r="I29" s="24">
        <f t="shared" si="0"/>
        <v>2.5</v>
      </c>
      <c r="J29" s="15">
        <v>1</v>
      </c>
      <c r="K29" s="15">
        <f t="shared" si="1"/>
        <v>2.5</v>
      </c>
      <c r="L29" s="15" t="s">
        <v>91</v>
      </c>
    </row>
    <row r="30" spans="1:12" ht="30.75" thickBot="1" x14ac:dyDescent="0.3">
      <c r="A30" s="14" t="s">
        <v>97</v>
      </c>
      <c r="B30" s="15"/>
      <c r="C30" s="15">
        <v>0.25</v>
      </c>
      <c r="D30" s="15" t="s">
        <v>360</v>
      </c>
      <c r="E30" s="15"/>
      <c r="F30" s="15" t="s">
        <v>428</v>
      </c>
      <c r="G30" s="19">
        <f>Targets!C30*Assessment!$L$10</f>
        <v>2.5</v>
      </c>
      <c r="H30" s="19">
        <f>Assessment!$L$14</f>
        <v>0</v>
      </c>
      <c r="I30" s="24">
        <f t="shared" si="0"/>
        <v>2.5</v>
      </c>
      <c r="J30" s="15">
        <v>1</v>
      </c>
      <c r="K30" s="162">
        <f t="shared" si="1"/>
        <v>2.5</v>
      </c>
      <c r="L30" s="15" t="s">
        <v>412</v>
      </c>
    </row>
    <row r="31" spans="1:12" ht="34.5" customHeight="1" thickBot="1" x14ac:dyDescent="0.3">
      <c r="A31" s="14" t="s">
        <v>98</v>
      </c>
      <c r="B31" s="15"/>
      <c r="C31" s="15">
        <v>0.25</v>
      </c>
      <c r="D31" s="15" t="s">
        <v>99</v>
      </c>
      <c r="E31" s="15"/>
      <c r="F31" s="15"/>
      <c r="G31" s="19">
        <f>Targets!C31*Assessment!$L$10</f>
        <v>2.5</v>
      </c>
      <c r="H31" s="19"/>
      <c r="I31" s="24">
        <f t="shared" si="0"/>
        <v>2.5</v>
      </c>
      <c r="J31" s="15">
        <v>1</v>
      </c>
      <c r="K31" s="15">
        <f t="shared" si="1"/>
        <v>2.5</v>
      </c>
      <c r="L31" s="15" t="s">
        <v>135</v>
      </c>
    </row>
    <row r="32" spans="1:12" ht="34.5" customHeight="1" thickBot="1" x14ac:dyDescent="0.3">
      <c r="A32" s="14" t="s">
        <v>100</v>
      </c>
      <c r="B32" s="15"/>
      <c r="C32" s="15">
        <v>0.5</v>
      </c>
      <c r="D32" s="15" t="s">
        <v>101</v>
      </c>
      <c r="E32" s="15"/>
      <c r="F32" s="15" t="s">
        <v>471</v>
      </c>
      <c r="G32" s="19">
        <f>Targets!C32*Assessment!$L$10</f>
        <v>5</v>
      </c>
      <c r="H32" s="19"/>
      <c r="I32" s="24">
        <f t="shared" si="0"/>
        <v>5</v>
      </c>
      <c r="J32" s="15">
        <v>1</v>
      </c>
      <c r="K32" s="15">
        <f t="shared" si="1"/>
        <v>5</v>
      </c>
      <c r="L32" s="15" t="s">
        <v>136</v>
      </c>
    </row>
    <row r="33" spans="1:12" ht="34.5" customHeight="1" thickBot="1" x14ac:dyDescent="0.3">
      <c r="A33" s="14" t="s">
        <v>102</v>
      </c>
      <c r="B33" s="15" t="s">
        <v>33</v>
      </c>
      <c r="C33" s="15">
        <v>0.2</v>
      </c>
      <c r="D33" s="15" t="s">
        <v>101</v>
      </c>
      <c r="E33" s="15"/>
      <c r="F33" s="15"/>
      <c r="G33" s="19">
        <f>Targets!C33*Assessment!$L$10</f>
        <v>2</v>
      </c>
      <c r="H33" s="19"/>
      <c r="I33" s="24">
        <f t="shared" si="0"/>
        <v>2</v>
      </c>
      <c r="J33" s="15">
        <v>1</v>
      </c>
      <c r="K33" s="15">
        <f t="shared" si="1"/>
        <v>2</v>
      </c>
      <c r="L33" s="15" t="s">
        <v>136</v>
      </c>
    </row>
    <row r="34" spans="1:12" ht="34.5" customHeight="1" thickBot="1" x14ac:dyDescent="0.3">
      <c r="A34" s="14" t="s">
        <v>103</v>
      </c>
      <c r="B34" s="15"/>
      <c r="C34" s="15">
        <v>1</v>
      </c>
      <c r="D34" s="15" t="s">
        <v>104</v>
      </c>
      <c r="E34" s="15"/>
      <c r="F34" s="15" t="s">
        <v>105</v>
      </c>
      <c r="G34" s="19">
        <f>Targets!C34*Assessment!$L$10</f>
        <v>10</v>
      </c>
      <c r="H34" s="19"/>
      <c r="I34" s="24">
        <f t="shared" si="0"/>
        <v>10</v>
      </c>
      <c r="J34" s="15">
        <v>1</v>
      </c>
      <c r="K34" s="15">
        <f t="shared" si="1"/>
        <v>10</v>
      </c>
      <c r="L34" s="15" t="s">
        <v>131</v>
      </c>
    </row>
    <row r="35" spans="1:12" ht="34.5" customHeight="1" thickBot="1" x14ac:dyDescent="0.3">
      <c r="A35" s="14" t="s">
        <v>106</v>
      </c>
      <c r="B35" s="15"/>
      <c r="C35" s="15">
        <v>0</v>
      </c>
      <c r="D35" s="15"/>
      <c r="E35" s="15" t="s">
        <v>107</v>
      </c>
      <c r="F35" s="15" t="s">
        <v>108</v>
      </c>
      <c r="G35" s="19">
        <f>Targets!C35*Assessment!$L$10</f>
        <v>0</v>
      </c>
      <c r="H35" s="19"/>
      <c r="I35" s="24">
        <f t="shared" si="0"/>
        <v>0</v>
      </c>
      <c r="J35" s="15">
        <v>1</v>
      </c>
      <c r="K35" s="15">
        <f t="shared" si="1"/>
        <v>0</v>
      </c>
      <c r="L35" s="15" t="s">
        <v>143</v>
      </c>
    </row>
    <row r="36" spans="1:12" ht="34.5" customHeight="1" thickBot="1" x14ac:dyDescent="0.3">
      <c r="A36" s="14" t="s">
        <v>109</v>
      </c>
      <c r="B36" s="15"/>
      <c r="C36" s="15">
        <v>0</v>
      </c>
      <c r="D36" s="15"/>
      <c r="E36" s="15"/>
      <c r="F36" s="15" t="s">
        <v>110</v>
      </c>
      <c r="G36" s="19">
        <f>Targets!C36*Assessment!$L$10</f>
        <v>0</v>
      </c>
      <c r="H36" s="19"/>
      <c r="I36" s="24">
        <f t="shared" si="0"/>
        <v>0</v>
      </c>
      <c r="J36" s="15">
        <v>1</v>
      </c>
      <c r="K36" s="15">
        <f t="shared" si="1"/>
        <v>0</v>
      </c>
      <c r="L36" s="15" t="s">
        <v>143</v>
      </c>
    </row>
    <row r="37" spans="1:12" ht="34.5" customHeight="1" thickBot="1" x14ac:dyDescent="0.3">
      <c r="A37" s="14" t="s">
        <v>111</v>
      </c>
      <c r="B37" s="15"/>
      <c r="C37" s="15">
        <v>0</v>
      </c>
      <c r="D37" s="15"/>
      <c r="E37" s="15"/>
      <c r="F37" s="15" t="s">
        <v>108</v>
      </c>
      <c r="G37" s="19">
        <f>Targets!C37*Assessment!$L$10</f>
        <v>0</v>
      </c>
      <c r="H37" s="19"/>
      <c r="I37" s="24">
        <f t="shared" si="0"/>
        <v>0</v>
      </c>
      <c r="J37" s="15">
        <v>1</v>
      </c>
      <c r="K37" s="15">
        <f t="shared" si="1"/>
        <v>0</v>
      </c>
      <c r="L37" s="15" t="s">
        <v>143</v>
      </c>
    </row>
    <row r="38" spans="1:12" ht="34.5" customHeight="1" thickBot="1" x14ac:dyDescent="0.3">
      <c r="A38" s="14" t="s">
        <v>112</v>
      </c>
      <c r="B38" s="15"/>
      <c r="C38" s="15">
        <v>0.25</v>
      </c>
      <c r="D38" s="15" t="s">
        <v>113</v>
      </c>
      <c r="E38" s="15"/>
      <c r="F38" s="15" t="s">
        <v>429</v>
      </c>
      <c r="G38" s="19">
        <f>Targets!C38*Assessment!$L$10</f>
        <v>2.5</v>
      </c>
      <c r="H38" s="19"/>
      <c r="I38" s="24">
        <f t="shared" si="0"/>
        <v>2.5</v>
      </c>
      <c r="J38" s="15">
        <v>2</v>
      </c>
      <c r="K38" s="15">
        <f t="shared" si="1"/>
        <v>5</v>
      </c>
      <c r="L38" s="15" t="s">
        <v>133</v>
      </c>
    </row>
    <row r="40" spans="1:12" ht="42" customHeight="1" x14ac:dyDescent="0.25">
      <c r="A40" s="222" t="s">
        <v>436</v>
      </c>
      <c r="B40" s="222"/>
      <c r="C40" s="222"/>
      <c r="D40" s="222"/>
      <c r="E40" s="222"/>
      <c r="F40" s="222"/>
    </row>
    <row r="41" spans="1:12" ht="29.65" customHeight="1" x14ac:dyDescent="0.25">
      <c r="A41" s="222" t="s">
        <v>437</v>
      </c>
      <c r="B41" s="222"/>
      <c r="C41" s="222"/>
      <c r="D41" s="222"/>
      <c r="E41" s="222"/>
      <c r="F41" s="222"/>
    </row>
  </sheetData>
  <sheetProtection algorithmName="SHA-512" hashValue="RXAvvJLUOIjYnqsWw+9t/WZ7rBUgO+fZC3nJdu1rQGxi+krUakyZinv9oNGpMYktQSGjxDUxG0ctbaq/S9vuRg==" saltValue="uzSFV1P8qz+ILikuwZ+7mw==" spinCount="100000" sheet="1" objects="1" scenarios="1"/>
  <mergeCells count="2">
    <mergeCell ref="A40:F40"/>
    <mergeCell ref="A41: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31"/>
  <sheetViews>
    <sheetView workbookViewId="0">
      <pane xSplit="1" ySplit="2" topLeftCell="D3" activePane="bottomRight" state="frozen"/>
      <selection pane="topRight" activeCell="B1" sqref="B1"/>
      <selection pane="bottomLeft" activeCell="A3" sqref="A3"/>
      <selection pane="bottomRight" activeCell="D200" sqref="D200"/>
    </sheetView>
  </sheetViews>
  <sheetFormatPr defaultColWidth="8.7109375" defaultRowHeight="15" x14ac:dyDescent="0.25"/>
  <cols>
    <col min="1" max="1" width="50.140625" customWidth="1"/>
    <col min="2" max="2" width="23.42578125" style="2" customWidth="1"/>
    <col min="3" max="3" width="19.42578125" customWidth="1"/>
    <col min="4" max="4" width="18.140625" customWidth="1"/>
    <col min="5" max="5" width="18.7109375" style="2" customWidth="1"/>
    <col min="6" max="6" width="16.42578125" style="2" customWidth="1"/>
    <col min="7" max="7" width="17.28515625" style="2" customWidth="1"/>
    <col min="8" max="8" width="12.42578125" customWidth="1"/>
    <col min="9" max="9" width="15.140625" customWidth="1"/>
    <col min="10" max="10" width="17.7109375" customWidth="1"/>
    <col min="11" max="11" width="16.140625" customWidth="1"/>
  </cols>
  <sheetData>
    <row r="1" spans="1:11" s="123" customFormat="1" ht="21.75" thickBot="1" x14ac:dyDescent="0.4">
      <c r="A1" s="107" t="s">
        <v>410</v>
      </c>
      <c r="B1" s="152"/>
      <c r="C1" s="152"/>
      <c r="D1" s="152"/>
      <c r="E1" s="152"/>
      <c r="F1" s="152"/>
      <c r="G1" s="152"/>
      <c r="H1" s="152"/>
      <c r="I1" s="152"/>
      <c r="J1" s="152"/>
      <c r="K1" s="152"/>
    </row>
    <row r="2" spans="1:11" s="143" customFormat="1" ht="81.400000000000006" customHeight="1" thickBot="1" x14ac:dyDescent="0.3">
      <c r="A2" s="108" t="s">
        <v>392</v>
      </c>
      <c r="B2" s="109" t="s">
        <v>146</v>
      </c>
      <c r="C2" s="109" t="s">
        <v>474</v>
      </c>
      <c r="D2" s="109" t="s">
        <v>475</v>
      </c>
      <c r="E2" s="109" t="s">
        <v>147</v>
      </c>
      <c r="F2" s="109" t="s">
        <v>148</v>
      </c>
      <c r="G2" s="108" t="s">
        <v>149</v>
      </c>
      <c r="H2" s="108" t="s">
        <v>150</v>
      </c>
      <c r="I2" s="108" t="s">
        <v>151</v>
      </c>
      <c r="J2" s="108" t="s">
        <v>152</v>
      </c>
      <c r="K2" s="108" t="s">
        <v>153</v>
      </c>
    </row>
    <row r="3" spans="1:11" s="144" customFormat="1" x14ac:dyDescent="0.25">
      <c r="A3" s="31" t="s">
        <v>145</v>
      </c>
      <c r="B3" s="31"/>
      <c r="C3" s="31"/>
      <c r="D3" s="31"/>
      <c r="E3" s="32"/>
      <c r="F3" s="32"/>
      <c r="G3" s="32"/>
      <c r="H3" s="33"/>
      <c r="I3" s="27"/>
      <c r="J3" s="27"/>
      <c r="K3" s="27"/>
    </row>
    <row r="4" spans="1:11" s="144" customFormat="1" x14ac:dyDescent="0.25">
      <c r="A4" s="116" t="s">
        <v>438</v>
      </c>
      <c r="B4" s="83"/>
      <c r="C4" s="117">
        <v>10</v>
      </c>
      <c r="D4" s="34">
        <f>B4*C4</f>
        <v>0</v>
      </c>
      <c r="E4" s="114"/>
      <c r="F4" s="114"/>
      <c r="G4" s="114"/>
      <c r="H4" s="115"/>
      <c r="I4" s="113"/>
      <c r="J4" s="113"/>
      <c r="K4" s="113"/>
    </row>
    <row r="5" spans="1:11" s="144" customFormat="1" x14ac:dyDescent="0.25">
      <c r="A5" s="116" t="s">
        <v>439</v>
      </c>
      <c r="B5" s="83"/>
      <c r="C5" s="117">
        <v>25</v>
      </c>
      <c r="D5" s="34">
        <f t="shared" ref="D5:D7" si="0">B5*C5</f>
        <v>0</v>
      </c>
      <c r="E5" s="114"/>
      <c r="F5" s="114"/>
      <c r="G5" s="114"/>
      <c r="H5" s="115"/>
      <c r="I5" s="113"/>
      <c r="J5" s="113"/>
      <c r="K5" s="113"/>
    </row>
    <row r="6" spans="1:11" s="144" customFormat="1" x14ac:dyDescent="0.25">
      <c r="A6" s="116" t="s">
        <v>440</v>
      </c>
      <c r="B6" s="83"/>
      <c r="C6" s="117">
        <v>50</v>
      </c>
      <c r="D6" s="34">
        <f t="shared" si="0"/>
        <v>0</v>
      </c>
      <c r="E6" s="114"/>
      <c r="F6" s="114"/>
      <c r="G6" s="114"/>
      <c r="H6" s="115"/>
      <c r="I6" s="113"/>
      <c r="J6" s="113"/>
      <c r="K6" s="113"/>
    </row>
    <row r="7" spans="1:11" s="144" customFormat="1" x14ac:dyDescent="0.25">
      <c r="A7" s="116" t="s">
        <v>441</v>
      </c>
      <c r="B7" s="83"/>
      <c r="C7" s="117">
        <v>250</v>
      </c>
      <c r="D7" s="34">
        <f t="shared" si="0"/>
        <v>0</v>
      </c>
      <c r="E7" s="114"/>
      <c r="F7" s="114"/>
      <c r="G7" s="114"/>
      <c r="H7" s="115"/>
      <c r="I7" s="113"/>
      <c r="J7" s="113"/>
      <c r="K7" s="113"/>
    </row>
    <row r="8" spans="1:11" s="141" customFormat="1" x14ac:dyDescent="0.25">
      <c r="A8" s="34" t="s">
        <v>154</v>
      </c>
      <c r="B8" s="35"/>
      <c r="C8" s="34">
        <v>10</v>
      </c>
      <c r="D8" s="34">
        <f>B8*C8</f>
        <v>0</v>
      </c>
      <c r="E8" s="36">
        <v>0.96</v>
      </c>
      <c r="F8" s="37" t="s">
        <v>155</v>
      </c>
      <c r="G8" s="37" t="s">
        <v>156</v>
      </c>
      <c r="H8" s="35"/>
      <c r="I8" s="35"/>
      <c r="J8" s="35"/>
      <c r="K8" s="35"/>
    </row>
    <row r="9" spans="1:11" s="141" customFormat="1" x14ac:dyDescent="0.25">
      <c r="A9" s="34" t="s">
        <v>157</v>
      </c>
      <c r="B9" s="35"/>
      <c r="C9" s="34">
        <v>10</v>
      </c>
      <c r="D9" s="34">
        <f t="shared" ref="D9:D15" si="1">B9*C9</f>
        <v>0</v>
      </c>
      <c r="E9" s="36">
        <v>1.65</v>
      </c>
      <c r="F9" s="37" t="s">
        <v>155</v>
      </c>
      <c r="G9" s="37" t="s">
        <v>156</v>
      </c>
      <c r="H9" s="35"/>
      <c r="I9" s="35"/>
      <c r="J9" s="35"/>
      <c r="K9" s="35"/>
    </row>
    <row r="10" spans="1:11" s="141" customFormat="1" x14ac:dyDescent="0.25">
      <c r="A10" s="34" t="s">
        <v>158</v>
      </c>
      <c r="B10" s="35"/>
      <c r="C10" s="34">
        <v>4</v>
      </c>
      <c r="D10" s="34">
        <f t="shared" si="1"/>
        <v>0</v>
      </c>
      <c r="E10" s="36"/>
      <c r="F10" s="37" t="s">
        <v>155</v>
      </c>
      <c r="G10" s="37" t="s">
        <v>156</v>
      </c>
      <c r="H10" s="35"/>
      <c r="I10" s="35"/>
      <c r="J10" s="35"/>
      <c r="K10" s="35"/>
    </row>
    <row r="11" spans="1:11" s="141" customFormat="1" x14ac:dyDescent="0.25">
      <c r="A11" s="34" t="s">
        <v>159</v>
      </c>
      <c r="B11" s="35"/>
      <c r="C11" s="34">
        <v>2</v>
      </c>
      <c r="D11" s="34">
        <f t="shared" si="1"/>
        <v>0</v>
      </c>
      <c r="E11" s="36">
        <v>1.47</v>
      </c>
      <c r="F11" s="37" t="s">
        <v>155</v>
      </c>
      <c r="G11" s="37" t="s">
        <v>156</v>
      </c>
      <c r="H11" s="35"/>
      <c r="I11" s="35"/>
      <c r="J11" s="35"/>
      <c r="K11" s="35"/>
    </row>
    <row r="12" spans="1:11" s="141" customFormat="1" x14ac:dyDescent="0.25">
      <c r="A12" s="34" t="s">
        <v>160</v>
      </c>
      <c r="B12" s="35"/>
      <c r="C12" s="34">
        <v>300</v>
      </c>
      <c r="D12" s="34">
        <f t="shared" si="1"/>
        <v>0</v>
      </c>
      <c r="E12" s="36">
        <v>7.36</v>
      </c>
      <c r="F12" s="37" t="s">
        <v>161</v>
      </c>
      <c r="G12" s="37" t="s">
        <v>156</v>
      </c>
      <c r="H12" s="35"/>
      <c r="I12" s="35"/>
      <c r="J12" s="35"/>
      <c r="K12" s="35"/>
    </row>
    <row r="13" spans="1:11" s="141" customFormat="1" x14ac:dyDescent="0.25">
      <c r="A13" s="34" t="s">
        <v>162</v>
      </c>
      <c r="B13" s="35"/>
      <c r="C13" s="34">
        <v>10</v>
      </c>
      <c r="D13" s="34">
        <f t="shared" si="1"/>
        <v>0</v>
      </c>
      <c r="E13" s="36">
        <v>1.88</v>
      </c>
      <c r="F13" s="37" t="s">
        <v>155</v>
      </c>
      <c r="G13" s="37" t="s">
        <v>156</v>
      </c>
      <c r="H13" s="35"/>
      <c r="I13" s="35"/>
      <c r="J13" s="35"/>
      <c r="K13" s="35"/>
    </row>
    <row r="14" spans="1:11" s="141" customFormat="1" x14ac:dyDescent="0.25">
      <c r="A14" s="34" t="s">
        <v>163</v>
      </c>
      <c r="B14" s="35"/>
      <c r="C14" s="34">
        <v>10</v>
      </c>
      <c r="D14" s="34">
        <f t="shared" si="1"/>
        <v>0</v>
      </c>
      <c r="E14" s="36">
        <v>0.98</v>
      </c>
      <c r="F14" s="37" t="s">
        <v>155</v>
      </c>
      <c r="G14" s="37" t="s">
        <v>156</v>
      </c>
      <c r="H14" s="35"/>
      <c r="I14" s="35"/>
      <c r="J14" s="35"/>
      <c r="K14" s="35"/>
    </row>
    <row r="15" spans="1:11" s="141" customFormat="1" x14ac:dyDescent="0.25">
      <c r="A15" s="38" t="s">
        <v>164</v>
      </c>
      <c r="B15" s="35"/>
      <c r="C15" s="38">
        <v>50</v>
      </c>
      <c r="D15" s="34">
        <f t="shared" si="1"/>
        <v>0</v>
      </c>
      <c r="E15" s="39">
        <v>6.64</v>
      </c>
      <c r="F15" s="40"/>
      <c r="G15" s="40"/>
      <c r="H15" s="41"/>
      <c r="I15" s="35"/>
      <c r="J15" s="35"/>
      <c r="K15" s="35"/>
    </row>
    <row r="16" spans="1:11" s="144" customFormat="1" x14ac:dyDescent="0.25">
      <c r="A16" s="154" t="s">
        <v>443</v>
      </c>
      <c r="B16" s="75"/>
      <c r="C16" s="117">
        <v>10</v>
      </c>
      <c r="D16" s="34">
        <f>B16*C16</f>
        <v>0</v>
      </c>
      <c r="E16" s="136"/>
      <c r="F16" s="137"/>
      <c r="G16" s="137"/>
      <c r="H16" s="117"/>
      <c r="I16" s="113"/>
      <c r="J16" s="113"/>
      <c r="K16" s="113"/>
    </row>
    <row r="17" spans="1:11" s="144" customFormat="1" x14ac:dyDescent="0.25">
      <c r="A17" s="42" t="s">
        <v>394</v>
      </c>
      <c r="B17" s="43"/>
      <c r="C17" s="43"/>
      <c r="D17" s="43">
        <f>SUM(D4:D16)</f>
        <v>0</v>
      </c>
      <c r="E17" s="44"/>
      <c r="F17" s="45"/>
      <c r="G17" s="45"/>
      <c r="H17" s="43"/>
      <c r="I17" s="27"/>
      <c r="J17" s="27"/>
      <c r="K17" s="27"/>
    </row>
    <row r="18" spans="1:11" s="144" customFormat="1" x14ac:dyDescent="0.25">
      <c r="A18" s="46" t="s">
        <v>393</v>
      </c>
      <c r="B18" s="47"/>
      <c r="C18" s="47"/>
      <c r="D18" s="47">
        <f>Targets!K3</f>
        <v>1000</v>
      </c>
      <c r="E18" s="48"/>
      <c r="F18" s="49"/>
      <c r="G18" s="49"/>
      <c r="H18" s="47"/>
      <c r="I18" s="27"/>
      <c r="J18" s="27"/>
      <c r="K18" s="27"/>
    </row>
    <row r="19" spans="1:11" s="144" customFormat="1" x14ac:dyDescent="0.25">
      <c r="A19" s="46" t="s">
        <v>395</v>
      </c>
      <c r="B19" s="47"/>
      <c r="C19" s="47"/>
      <c r="D19" s="47">
        <f>D17-D18</f>
        <v>-1000</v>
      </c>
      <c r="E19" s="48"/>
      <c r="F19" s="49"/>
      <c r="G19" s="49"/>
      <c r="H19" s="47"/>
      <c r="I19" s="27"/>
      <c r="J19" s="27"/>
      <c r="K19" s="27"/>
    </row>
    <row r="20" spans="1:11" s="144" customFormat="1" x14ac:dyDescent="0.25">
      <c r="A20" s="50"/>
      <c r="B20" s="47"/>
      <c r="C20" s="47"/>
      <c r="D20" s="47"/>
      <c r="E20" s="48"/>
      <c r="F20" s="49"/>
      <c r="G20" s="49"/>
      <c r="H20" s="47"/>
      <c r="I20" s="27"/>
      <c r="J20" s="27"/>
      <c r="K20" s="27"/>
    </row>
    <row r="21" spans="1:11" s="144" customFormat="1" x14ac:dyDescent="0.25">
      <c r="A21" s="51" t="s">
        <v>166</v>
      </c>
      <c r="B21" s="52"/>
      <c r="C21" s="53"/>
      <c r="D21" s="53"/>
      <c r="E21" s="54"/>
      <c r="F21" s="55"/>
      <c r="G21" s="55"/>
      <c r="H21" s="53"/>
      <c r="I21" s="27"/>
      <c r="J21" s="27"/>
      <c r="K21" s="27"/>
    </row>
    <row r="22" spans="1:11" s="141" customFormat="1" x14ac:dyDescent="0.25">
      <c r="A22" s="56" t="s">
        <v>167</v>
      </c>
      <c r="B22" s="57"/>
      <c r="C22" s="56">
        <v>500</v>
      </c>
      <c r="D22" s="34">
        <f>B22*C22</f>
        <v>0</v>
      </c>
      <c r="E22" s="58">
        <v>111.15</v>
      </c>
      <c r="F22" s="59" t="s">
        <v>168</v>
      </c>
      <c r="G22" s="59" t="s">
        <v>169</v>
      </c>
      <c r="H22" s="57"/>
      <c r="I22" s="29"/>
      <c r="J22" s="29"/>
      <c r="K22" s="29"/>
    </row>
    <row r="23" spans="1:11" s="141" customFormat="1" x14ac:dyDescent="0.25">
      <c r="A23" s="34" t="s">
        <v>170</v>
      </c>
      <c r="B23" s="57"/>
      <c r="C23" s="34">
        <v>1</v>
      </c>
      <c r="D23" s="34">
        <f t="shared" ref="D23:D28" si="2">B23*C23</f>
        <v>0</v>
      </c>
      <c r="E23" s="36">
        <v>3.78</v>
      </c>
      <c r="F23" s="37" t="s">
        <v>171</v>
      </c>
      <c r="G23" s="37" t="s">
        <v>169</v>
      </c>
      <c r="H23" s="35"/>
      <c r="I23" s="29"/>
      <c r="J23" s="29"/>
      <c r="K23" s="29"/>
    </row>
    <row r="24" spans="1:11" s="141" customFormat="1" x14ac:dyDescent="0.25">
      <c r="A24" s="34" t="s">
        <v>172</v>
      </c>
      <c r="B24" s="57"/>
      <c r="C24" s="34">
        <v>1</v>
      </c>
      <c r="D24" s="34">
        <f t="shared" si="2"/>
        <v>0</v>
      </c>
      <c r="E24" s="36">
        <v>0.1</v>
      </c>
      <c r="F24" s="37"/>
      <c r="G24" s="37" t="s">
        <v>38</v>
      </c>
      <c r="H24" s="35"/>
      <c r="I24" s="29"/>
      <c r="J24" s="29"/>
      <c r="K24" s="29"/>
    </row>
    <row r="25" spans="1:11" s="141" customFormat="1" x14ac:dyDescent="0.25">
      <c r="A25" s="34" t="s">
        <v>173</v>
      </c>
      <c r="B25" s="57"/>
      <c r="C25" s="34">
        <v>1</v>
      </c>
      <c r="D25" s="34">
        <f t="shared" si="2"/>
        <v>0</v>
      </c>
      <c r="E25" s="36">
        <v>0.24</v>
      </c>
      <c r="F25" s="37"/>
      <c r="G25" s="37" t="s">
        <v>38</v>
      </c>
      <c r="H25" s="35"/>
      <c r="I25" s="29"/>
      <c r="J25" s="29"/>
      <c r="K25" s="29"/>
    </row>
    <row r="26" spans="1:11" s="141" customFormat="1" x14ac:dyDescent="0.25">
      <c r="A26" s="34" t="s">
        <v>174</v>
      </c>
      <c r="B26" s="57"/>
      <c r="C26" s="34">
        <v>1</v>
      </c>
      <c r="D26" s="34">
        <f t="shared" si="2"/>
        <v>0</v>
      </c>
      <c r="E26" s="36">
        <v>0.3</v>
      </c>
      <c r="F26" s="37"/>
      <c r="G26" s="37" t="s">
        <v>38</v>
      </c>
      <c r="H26" s="35"/>
      <c r="I26" s="29"/>
      <c r="J26" s="29"/>
      <c r="K26" s="29"/>
    </row>
    <row r="27" spans="1:11" s="141" customFormat="1" x14ac:dyDescent="0.25">
      <c r="A27" s="34" t="s">
        <v>175</v>
      </c>
      <c r="B27" s="57"/>
      <c r="C27" s="34">
        <v>1</v>
      </c>
      <c r="D27" s="34">
        <f t="shared" si="2"/>
        <v>0</v>
      </c>
      <c r="E27" s="36">
        <v>0.17</v>
      </c>
      <c r="F27" s="37"/>
      <c r="G27" s="37" t="s">
        <v>38</v>
      </c>
      <c r="H27" s="35"/>
      <c r="I27" s="29"/>
      <c r="J27" s="29"/>
      <c r="K27" s="29"/>
    </row>
    <row r="28" spans="1:11" s="141" customFormat="1" x14ac:dyDescent="0.25">
      <c r="A28" s="38" t="s">
        <v>176</v>
      </c>
      <c r="B28" s="57"/>
      <c r="C28" s="38">
        <v>1</v>
      </c>
      <c r="D28" s="34">
        <f t="shared" si="2"/>
        <v>0</v>
      </c>
      <c r="E28" s="39">
        <v>3.32</v>
      </c>
      <c r="F28" s="40"/>
      <c r="G28" s="40" t="s">
        <v>169</v>
      </c>
      <c r="H28" s="41"/>
      <c r="I28" s="29"/>
      <c r="J28" s="29"/>
      <c r="K28" s="29"/>
    </row>
    <row r="29" spans="1:11" s="144" customFormat="1" x14ac:dyDescent="0.25">
      <c r="A29" s="42" t="s">
        <v>177</v>
      </c>
      <c r="B29" s="43"/>
      <c r="C29" s="43"/>
      <c r="D29" s="43">
        <f>SUM(D22:D28)</f>
        <v>0</v>
      </c>
      <c r="E29" s="44"/>
      <c r="F29" s="45"/>
      <c r="G29" s="45"/>
      <c r="H29" s="43"/>
      <c r="I29" s="27"/>
      <c r="J29" s="27"/>
      <c r="K29" s="27"/>
    </row>
    <row r="30" spans="1:11" s="144" customFormat="1" x14ac:dyDescent="0.25">
      <c r="A30" s="46" t="s">
        <v>393</v>
      </c>
      <c r="B30" s="47"/>
      <c r="C30" s="47"/>
      <c r="D30" s="153">
        <f>Targets!K4</f>
        <v>1350</v>
      </c>
      <c r="E30" s="48"/>
      <c r="F30" s="49"/>
      <c r="G30" s="49"/>
      <c r="H30" s="47"/>
      <c r="I30" s="27"/>
      <c r="J30" s="27"/>
      <c r="K30" s="27"/>
    </row>
    <row r="31" spans="1:11" s="144" customFormat="1" x14ac:dyDescent="0.25">
      <c r="A31" s="46" t="s">
        <v>395</v>
      </c>
      <c r="B31" s="47"/>
      <c r="C31" s="47"/>
      <c r="D31" s="47">
        <f>D29-D30</f>
        <v>-1350</v>
      </c>
      <c r="E31" s="48"/>
      <c r="F31" s="49"/>
      <c r="G31" s="49"/>
      <c r="H31" s="47"/>
      <c r="I31" s="27"/>
      <c r="J31" s="27"/>
      <c r="K31" s="27"/>
    </row>
    <row r="32" spans="1:11" s="144" customFormat="1" x14ac:dyDescent="0.25">
      <c r="A32" s="46"/>
      <c r="B32" s="47"/>
      <c r="C32" s="47"/>
      <c r="D32" s="47"/>
      <c r="E32" s="48"/>
      <c r="F32" s="49"/>
      <c r="G32" s="49"/>
      <c r="H32" s="47"/>
      <c r="I32" s="27"/>
      <c r="J32" s="27"/>
      <c r="K32" s="27"/>
    </row>
    <row r="33" spans="1:11" s="144" customFormat="1" x14ac:dyDescent="0.25">
      <c r="A33" s="51" t="s">
        <v>178</v>
      </c>
      <c r="B33" s="53"/>
      <c r="C33" s="53"/>
      <c r="D33" s="53"/>
      <c r="E33" s="54"/>
      <c r="F33" s="55"/>
      <c r="G33" s="55"/>
      <c r="H33" s="53"/>
      <c r="I33" s="27"/>
      <c r="J33" s="27"/>
      <c r="K33" s="27"/>
    </row>
    <row r="34" spans="1:11" s="141" customFormat="1" x14ac:dyDescent="0.25">
      <c r="A34" s="56" t="s">
        <v>179</v>
      </c>
      <c r="B34" s="57"/>
      <c r="C34" s="56">
        <v>0.33</v>
      </c>
      <c r="D34" s="34">
        <f t="shared" ref="D34:D43" si="3">B34*C34</f>
        <v>0</v>
      </c>
      <c r="E34" s="58">
        <v>0.02</v>
      </c>
      <c r="F34" s="59"/>
      <c r="G34" s="59" t="s">
        <v>38</v>
      </c>
      <c r="H34" s="57"/>
      <c r="I34" s="29"/>
      <c r="J34" s="29"/>
      <c r="K34" s="29"/>
    </row>
    <row r="35" spans="1:11" s="141" customFormat="1" x14ac:dyDescent="0.25">
      <c r="A35" s="34" t="s">
        <v>180</v>
      </c>
      <c r="B35" s="35"/>
      <c r="C35" s="34">
        <v>0.33</v>
      </c>
      <c r="D35" s="34">
        <f t="shared" si="3"/>
        <v>0</v>
      </c>
      <c r="E35" s="36">
        <v>7.0000000000000007E-2</v>
      </c>
      <c r="F35" s="37"/>
      <c r="G35" s="37" t="s">
        <v>38</v>
      </c>
      <c r="H35" s="35"/>
      <c r="I35" s="29"/>
      <c r="J35" s="29"/>
      <c r="K35" s="29"/>
    </row>
    <row r="36" spans="1:11" s="141" customFormat="1" x14ac:dyDescent="0.25">
      <c r="A36" s="34" t="s">
        <v>181</v>
      </c>
      <c r="B36" s="35"/>
      <c r="C36" s="34">
        <v>0.5</v>
      </c>
      <c r="D36" s="34">
        <f t="shared" si="3"/>
        <v>0</v>
      </c>
      <c r="E36" s="36">
        <v>3.62</v>
      </c>
      <c r="F36" s="37" t="s">
        <v>182</v>
      </c>
      <c r="G36" s="37" t="s">
        <v>169</v>
      </c>
      <c r="H36" s="35"/>
      <c r="I36" s="29"/>
      <c r="J36" s="29"/>
      <c r="K36" s="29"/>
    </row>
    <row r="37" spans="1:11" s="141" customFormat="1" x14ac:dyDescent="0.25">
      <c r="A37" s="34" t="s">
        <v>183</v>
      </c>
      <c r="B37" s="35"/>
      <c r="C37" s="34">
        <v>0.5</v>
      </c>
      <c r="D37" s="34">
        <f t="shared" si="3"/>
        <v>0</v>
      </c>
      <c r="E37" s="36">
        <v>0.05</v>
      </c>
      <c r="F37" s="37"/>
      <c r="G37" s="37" t="s">
        <v>38</v>
      </c>
      <c r="H37" s="35"/>
      <c r="I37" s="29"/>
      <c r="J37" s="29"/>
      <c r="K37" s="29"/>
    </row>
    <row r="38" spans="1:11" s="141" customFormat="1" x14ac:dyDescent="0.25">
      <c r="A38" s="34" t="s">
        <v>184</v>
      </c>
      <c r="B38" s="35"/>
      <c r="C38" s="34">
        <v>1</v>
      </c>
      <c r="D38" s="34">
        <f t="shared" si="3"/>
        <v>0</v>
      </c>
      <c r="E38" s="36">
        <v>0.04</v>
      </c>
      <c r="F38" s="37"/>
      <c r="G38" s="37" t="s">
        <v>38</v>
      </c>
      <c r="H38" s="35"/>
      <c r="I38" s="29"/>
      <c r="J38" s="29"/>
      <c r="K38" s="29"/>
    </row>
    <row r="39" spans="1:11" s="141" customFormat="1" x14ac:dyDescent="0.25">
      <c r="A39" s="34" t="s">
        <v>185</v>
      </c>
      <c r="B39" s="35"/>
      <c r="C39" s="34">
        <v>1</v>
      </c>
      <c r="D39" s="34">
        <f t="shared" si="3"/>
        <v>0</v>
      </c>
      <c r="E39" s="36">
        <v>0.04</v>
      </c>
      <c r="F39" s="37"/>
      <c r="G39" s="37" t="s">
        <v>38</v>
      </c>
      <c r="H39" s="35"/>
      <c r="I39" s="29"/>
      <c r="J39" s="29"/>
      <c r="K39" s="29"/>
    </row>
    <row r="40" spans="1:11" s="141" customFormat="1" x14ac:dyDescent="0.25">
      <c r="A40" s="34" t="s">
        <v>186</v>
      </c>
      <c r="B40" s="35"/>
      <c r="C40" s="34">
        <v>1</v>
      </c>
      <c r="D40" s="34">
        <f t="shared" si="3"/>
        <v>0</v>
      </c>
      <c r="E40" s="36"/>
      <c r="F40" s="37"/>
      <c r="G40" s="37" t="s">
        <v>187</v>
      </c>
      <c r="H40" s="35"/>
      <c r="I40" s="29"/>
      <c r="J40" s="29"/>
      <c r="K40" s="29"/>
    </row>
    <row r="41" spans="1:11" s="141" customFormat="1" x14ac:dyDescent="0.25">
      <c r="A41" s="34" t="s">
        <v>188</v>
      </c>
      <c r="B41" s="35"/>
      <c r="C41" s="34">
        <v>0.6</v>
      </c>
      <c r="D41" s="34">
        <f t="shared" si="3"/>
        <v>0</v>
      </c>
      <c r="E41" s="36"/>
      <c r="F41" s="37"/>
      <c r="G41" s="37" t="s">
        <v>187</v>
      </c>
      <c r="H41" s="35"/>
      <c r="I41" s="29"/>
      <c r="J41" s="29"/>
      <c r="K41" s="29"/>
    </row>
    <row r="42" spans="1:11" s="141" customFormat="1" x14ac:dyDescent="0.25">
      <c r="A42" t="s">
        <v>442</v>
      </c>
      <c r="B42" s="41"/>
      <c r="C42" s="38">
        <v>5.0000000000000001E-3</v>
      </c>
      <c r="D42" s="34">
        <f t="shared" si="3"/>
        <v>0</v>
      </c>
      <c r="E42" s="39"/>
      <c r="F42" s="40"/>
      <c r="G42" s="40"/>
      <c r="H42" s="41"/>
      <c r="I42" s="29"/>
      <c r="J42" s="29"/>
      <c r="K42" s="29"/>
    </row>
    <row r="43" spans="1:11" s="141" customFormat="1" x14ac:dyDescent="0.25">
      <c r="A43" s="38" t="s">
        <v>189</v>
      </c>
      <c r="B43" s="41"/>
      <c r="C43" s="38">
        <v>1</v>
      </c>
      <c r="D43" s="34">
        <f t="shared" si="3"/>
        <v>0</v>
      </c>
      <c r="E43" s="39"/>
      <c r="F43" s="40" t="s">
        <v>182</v>
      </c>
      <c r="G43" s="40" t="s">
        <v>190</v>
      </c>
      <c r="H43" s="41"/>
      <c r="I43" s="29"/>
      <c r="J43" s="29"/>
      <c r="K43" s="29"/>
    </row>
    <row r="44" spans="1:11" s="160" customFormat="1" x14ac:dyDescent="0.25">
      <c r="A44" s="154" t="s">
        <v>444</v>
      </c>
      <c r="B44" s="155"/>
      <c r="C44" s="155">
        <v>1</v>
      </c>
      <c r="D44" s="156">
        <f>B44*C44</f>
        <v>0</v>
      </c>
      <c r="E44" s="157"/>
      <c r="F44" s="158"/>
      <c r="G44" s="158"/>
      <c r="H44" s="155"/>
      <c r="I44" s="159"/>
      <c r="J44" s="159"/>
      <c r="K44" s="159"/>
    </row>
    <row r="45" spans="1:11" s="144" customFormat="1" x14ac:dyDescent="0.25">
      <c r="A45" s="42" t="s">
        <v>191</v>
      </c>
      <c r="B45" s="43"/>
      <c r="C45" s="43"/>
      <c r="D45" s="43">
        <f>SUM(D34:D44)</f>
        <v>0</v>
      </c>
      <c r="E45" s="44"/>
      <c r="F45" s="45"/>
      <c r="G45" s="45"/>
      <c r="H45" s="43"/>
      <c r="I45" s="27"/>
      <c r="J45" s="27"/>
      <c r="K45" s="27"/>
    </row>
    <row r="46" spans="1:11" s="144" customFormat="1" x14ac:dyDescent="0.25">
      <c r="A46" s="46" t="s">
        <v>393</v>
      </c>
      <c r="B46" s="47"/>
      <c r="C46" s="47"/>
      <c r="D46" s="47">
        <f>Targets!K5</f>
        <v>1350</v>
      </c>
      <c r="E46" s="48"/>
      <c r="F46" s="49"/>
      <c r="G46" s="49"/>
      <c r="H46" s="47"/>
      <c r="I46" s="27"/>
      <c r="J46" s="27"/>
      <c r="K46" s="27"/>
    </row>
    <row r="47" spans="1:11" s="144" customFormat="1" x14ac:dyDescent="0.25">
      <c r="A47" s="46" t="s">
        <v>395</v>
      </c>
      <c r="B47" s="47"/>
      <c r="C47" s="47"/>
      <c r="D47" s="47">
        <f>D45-D46</f>
        <v>-1350</v>
      </c>
      <c r="E47" s="48"/>
      <c r="F47" s="49"/>
      <c r="G47" s="49"/>
      <c r="H47" s="47"/>
      <c r="I47" s="27"/>
      <c r="J47" s="27"/>
      <c r="K47" s="27"/>
    </row>
    <row r="48" spans="1:11" s="144" customFormat="1" x14ac:dyDescent="0.25">
      <c r="A48" s="50"/>
      <c r="B48" s="47"/>
      <c r="C48" s="47"/>
      <c r="D48" s="47"/>
      <c r="E48" s="48"/>
      <c r="F48" s="49"/>
      <c r="G48" s="49"/>
      <c r="H48" s="47"/>
      <c r="I48" s="27"/>
      <c r="J48" s="27"/>
      <c r="K48" s="27"/>
    </row>
    <row r="49" spans="1:11" s="144" customFormat="1" x14ac:dyDescent="0.25">
      <c r="A49" s="46" t="s">
        <v>192</v>
      </c>
      <c r="B49" s="79"/>
      <c r="C49" s="79"/>
      <c r="D49" s="79"/>
      <c r="E49" s="81"/>
      <c r="F49" s="82"/>
      <c r="G49" s="82"/>
      <c r="H49" s="47"/>
      <c r="I49" s="27"/>
      <c r="J49" s="27"/>
      <c r="K49" s="27"/>
    </row>
    <row r="50" spans="1:11" s="141" customFormat="1" x14ac:dyDescent="0.25">
      <c r="A50" s="34" t="s">
        <v>193</v>
      </c>
      <c r="B50" s="35"/>
      <c r="C50" s="34">
        <v>2</v>
      </c>
      <c r="D50" s="34">
        <f t="shared" ref="D50:D67" si="4">B50*C50</f>
        <v>0</v>
      </c>
      <c r="E50" s="36">
        <v>2.2999999999999998</v>
      </c>
      <c r="F50" s="37" t="s">
        <v>155</v>
      </c>
      <c r="G50" s="37" t="s">
        <v>156</v>
      </c>
      <c r="H50" s="35"/>
      <c r="I50" s="29"/>
      <c r="J50" s="29"/>
      <c r="K50" s="29"/>
    </row>
    <row r="51" spans="1:11" s="141" customFormat="1" x14ac:dyDescent="0.25">
      <c r="A51" s="34" t="s">
        <v>194</v>
      </c>
      <c r="B51" s="119"/>
      <c r="C51" s="34">
        <v>20</v>
      </c>
      <c r="D51" s="34">
        <f t="shared" si="4"/>
        <v>0</v>
      </c>
      <c r="E51" s="36">
        <v>4.7699999999999996</v>
      </c>
      <c r="F51" s="37" t="s">
        <v>195</v>
      </c>
      <c r="G51" s="37" t="s">
        <v>156</v>
      </c>
      <c r="H51" s="35"/>
      <c r="I51" s="29"/>
      <c r="J51" s="29"/>
      <c r="K51" s="29"/>
    </row>
    <row r="52" spans="1:11" s="141" customFormat="1" x14ac:dyDescent="0.25">
      <c r="A52" s="34" t="s">
        <v>196</v>
      </c>
      <c r="B52" s="35"/>
      <c r="C52" s="34">
        <v>40</v>
      </c>
      <c r="D52" s="34">
        <f t="shared" si="4"/>
        <v>0</v>
      </c>
      <c r="E52" s="36">
        <v>6.1</v>
      </c>
      <c r="F52" s="37" t="s">
        <v>195</v>
      </c>
      <c r="G52" s="37" t="s">
        <v>156</v>
      </c>
      <c r="H52" s="35"/>
      <c r="I52" s="29"/>
      <c r="J52" s="29"/>
      <c r="K52" s="29"/>
    </row>
    <row r="53" spans="1:11" s="141" customFormat="1" x14ac:dyDescent="0.25">
      <c r="A53" s="34" t="s">
        <v>197</v>
      </c>
      <c r="B53" s="35"/>
      <c r="C53" s="34">
        <v>1</v>
      </c>
      <c r="D53" s="34">
        <f t="shared" si="4"/>
        <v>0</v>
      </c>
      <c r="E53" s="36">
        <v>1.31</v>
      </c>
      <c r="F53" s="37" t="s">
        <v>198</v>
      </c>
      <c r="G53" s="37" t="s">
        <v>156</v>
      </c>
      <c r="H53" s="35"/>
      <c r="I53" s="29"/>
      <c r="J53" s="29"/>
      <c r="K53" s="29"/>
    </row>
    <row r="54" spans="1:11" s="141" customFormat="1" x14ac:dyDescent="0.25">
      <c r="A54" s="34" t="s">
        <v>199</v>
      </c>
      <c r="B54" s="35"/>
      <c r="C54" s="34">
        <v>1</v>
      </c>
      <c r="D54" s="34">
        <f t="shared" si="4"/>
        <v>0</v>
      </c>
      <c r="E54" s="36">
        <v>0.43</v>
      </c>
      <c r="F54" s="37" t="s">
        <v>198</v>
      </c>
      <c r="G54" s="37" t="s">
        <v>156</v>
      </c>
      <c r="H54" s="35"/>
      <c r="I54" s="29"/>
      <c r="J54" s="29"/>
      <c r="K54" s="29"/>
    </row>
    <row r="55" spans="1:11" s="141" customFormat="1" x14ac:dyDescent="0.25">
      <c r="A55" s="34" t="s">
        <v>199</v>
      </c>
      <c r="B55" s="35"/>
      <c r="C55" s="34">
        <v>2.5</v>
      </c>
      <c r="D55" s="34">
        <f t="shared" si="4"/>
        <v>0</v>
      </c>
      <c r="E55" s="36">
        <v>0.74</v>
      </c>
      <c r="F55" s="37" t="s">
        <v>165</v>
      </c>
      <c r="G55" s="37" t="s">
        <v>156</v>
      </c>
      <c r="H55" s="35"/>
      <c r="I55" s="29"/>
      <c r="J55" s="29"/>
      <c r="K55" s="29"/>
    </row>
    <row r="56" spans="1:11" s="141" customFormat="1" x14ac:dyDescent="0.25">
      <c r="A56" s="34" t="s">
        <v>199</v>
      </c>
      <c r="B56" s="35"/>
      <c r="C56" s="34">
        <v>5</v>
      </c>
      <c r="D56" s="34">
        <f t="shared" si="4"/>
        <v>0</v>
      </c>
      <c r="E56" s="36">
        <v>1.71</v>
      </c>
      <c r="F56" s="37" t="s">
        <v>200</v>
      </c>
      <c r="G56" s="37" t="s">
        <v>156</v>
      </c>
      <c r="H56" s="35"/>
      <c r="I56" s="29"/>
      <c r="J56" s="29"/>
      <c r="K56" s="29"/>
    </row>
    <row r="57" spans="1:11" s="141" customFormat="1" x14ac:dyDescent="0.25">
      <c r="A57" s="34" t="s">
        <v>201</v>
      </c>
      <c r="B57" s="35"/>
      <c r="C57" s="34">
        <v>5</v>
      </c>
      <c r="D57" s="34">
        <f t="shared" si="4"/>
        <v>0</v>
      </c>
      <c r="E57" s="36">
        <v>0.88</v>
      </c>
      <c r="F57" s="37" t="s">
        <v>198</v>
      </c>
      <c r="G57" s="37" t="s">
        <v>156</v>
      </c>
      <c r="H57" s="35"/>
      <c r="I57" s="29"/>
      <c r="J57" s="29"/>
      <c r="K57" s="29"/>
    </row>
    <row r="58" spans="1:11" s="141" customFormat="1" x14ac:dyDescent="0.25">
      <c r="A58" s="34" t="s">
        <v>201</v>
      </c>
      <c r="B58" s="35"/>
      <c r="C58" s="34">
        <v>25</v>
      </c>
      <c r="D58" s="34">
        <f t="shared" si="4"/>
        <v>0</v>
      </c>
      <c r="E58" s="36">
        <v>3.7</v>
      </c>
      <c r="F58" s="37" t="s">
        <v>200</v>
      </c>
      <c r="G58" s="37" t="s">
        <v>156</v>
      </c>
      <c r="H58" s="35"/>
      <c r="I58" s="29"/>
      <c r="J58" s="29"/>
      <c r="K58" s="29"/>
    </row>
    <row r="59" spans="1:11" s="141" customFormat="1" x14ac:dyDescent="0.25">
      <c r="A59" s="34" t="s">
        <v>202</v>
      </c>
      <c r="B59" s="35"/>
      <c r="C59" s="34">
        <v>0</v>
      </c>
      <c r="D59" s="34">
        <f t="shared" si="4"/>
        <v>0</v>
      </c>
      <c r="E59" s="36">
        <v>5.58</v>
      </c>
      <c r="F59" s="37" t="s">
        <v>200</v>
      </c>
      <c r="G59" s="37" t="s">
        <v>156</v>
      </c>
      <c r="H59" s="35"/>
      <c r="I59" s="29"/>
      <c r="J59" s="29"/>
      <c r="K59" s="29"/>
    </row>
    <row r="60" spans="1:11" s="141" customFormat="1" x14ac:dyDescent="0.25">
      <c r="A60" s="34" t="s">
        <v>203</v>
      </c>
      <c r="B60" s="35"/>
      <c r="C60" s="34">
        <v>0</v>
      </c>
      <c r="D60" s="34">
        <f t="shared" si="4"/>
        <v>0</v>
      </c>
      <c r="E60" s="36">
        <v>6.04</v>
      </c>
      <c r="F60" s="37" t="s">
        <v>200</v>
      </c>
      <c r="G60" s="37" t="s">
        <v>156</v>
      </c>
      <c r="H60" s="35"/>
      <c r="I60" s="29"/>
      <c r="J60" s="29"/>
      <c r="K60" s="29"/>
    </row>
    <row r="61" spans="1:11" s="141" customFormat="1" x14ac:dyDescent="0.25">
      <c r="A61" s="34" t="s">
        <v>204</v>
      </c>
      <c r="B61" s="35"/>
      <c r="C61" s="34">
        <v>5</v>
      </c>
      <c r="D61" s="34">
        <f t="shared" si="4"/>
        <v>0</v>
      </c>
      <c r="E61" s="36">
        <v>2.42</v>
      </c>
      <c r="F61" s="37" t="s">
        <v>200</v>
      </c>
      <c r="G61" s="37" t="s">
        <v>156</v>
      </c>
      <c r="H61" s="35"/>
      <c r="I61" s="29"/>
      <c r="J61" s="29"/>
      <c r="K61" s="29"/>
    </row>
    <row r="62" spans="1:11" s="141" customFormat="1" x14ac:dyDescent="0.25">
      <c r="A62" s="34" t="s">
        <v>205</v>
      </c>
      <c r="B62" s="35"/>
      <c r="C62" s="34">
        <v>10</v>
      </c>
      <c r="D62" s="34">
        <f t="shared" si="4"/>
        <v>0</v>
      </c>
      <c r="E62" s="36">
        <v>5.91</v>
      </c>
      <c r="F62" s="37" t="s">
        <v>200</v>
      </c>
      <c r="G62" s="37" t="s">
        <v>156</v>
      </c>
      <c r="H62" s="35"/>
      <c r="I62" s="29"/>
      <c r="J62" s="29"/>
      <c r="K62" s="29"/>
    </row>
    <row r="63" spans="1:11" s="141" customFormat="1" x14ac:dyDescent="0.25">
      <c r="A63" s="34" t="s">
        <v>205</v>
      </c>
      <c r="B63" s="35"/>
      <c r="C63" s="34">
        <v>5</v>
      </c>
      <c r="D63" s="34">
        <f t="shared" si="4"/>
        <v>0</v>
      </c>
      <c r="E63" s="36">
        <v>6.23</v>
      </c>
      <c r="F63" s="37" t="s">
        <v>165</v>
      </c>
      <c r="G63" s="37" t="s">
        <v>156</v>
      </c>
      <c r="H63" s="35"/>
      <c r="I63" s="29"/>
      <c r="J63" s="29"/>
      <c r="K63" s="29"/>
    </row>
    <row r="64" spans="1:11" s="141" customFormat="1" x14ac:dyDescent="0.25">
      <c r="A64" s="34" t="s">
        <v>206</v>
      </c>
      <c r="B64" s="35"/>
      <c r="C64" s="34">
        <v>1</v>
      </c>
      <c r="D64" s="34">
        <f t="shared" si="4"/>
        <v>0</v>
      </c>
      <c r="E64" s="36">
        <v>14.2</v>
      </c>
      <c r="F64" s="37" t="s">
        <v>200</v>
      </c>
      <c r="G64" s="37" t="s">
        <v>156</v>
      </c>
      <c r="H64" s="35"/>
      <c r="I64" s="29"/>
      <c r="J64" s="29"/>
      <c r="K64" s="29"/>
    </row>
    <row r="65" spans="1:11" s="141" customFormat="1" x14ac:dyDescent="0.25">
      <c r="A65" s="34" t="s">
        <v>207</v>
      </c>
      <c r="B65" s="35"/>
      <c r="C65" s="34">
        <v>5</v>
      </c>
      <c r="D65" s="34">
        <f t="shared" si="4"/>
        <v>0</v>
      </c>
      <c r="E65" s="36">
        <v>2.19</v>
      </c>
      <c r="F65" s="37" t="s">
        <v>161</v>
      </c>
      <c r="G65" s="37" t="s">
        <v>156</v>
      </c>
      <c r="H65" s="35"/>
      <c r="I65" s="29"/>
      <c r="J65" s="29"/>
      <c r="K65" s="29"/>
    </row>
    <row r="66" spans="1:11" s="141" customFormat="1" x14ac:dyDescent="0.25">
      <c r="A66" s="34" t="s">
        <v>207</v>
      </c>
      <c r="B66" s="35"/>
      <c r="C66" s="34">
        <v>12.5</v>
      </c>
      <c r="D66" s="34">
        <f t="shared" si="4"/>
        <v>0</v>
      </c>
      <c r="E66" s="36">
        <v>5.47</v>
      </c>
      <c r="F66" s="37" t="s">
        <v>208</v>
      </c>
      <c r="G66" s="37" t="s">
        <v>156</v>
      </c>
      <c r="H66" s="35"/>
      <c r="I66" s="29"/>
      <c r="J66" s="29"/>
      <c r="K66" s="29"/>
    </row>
    <row r="67" spans="1:11" s="141" customFormat="1" x14ac:dyDescent="0.25">
      <c r="A67" s="38" t="s">
        <v>207</v>
      </c>
      <c r="B67" s="41"/>
      <c r="C67" s="38">
        <v>5.2</v>
      </c>
      <c r="D67" s="34">
        <f t="shared" si="4"/>
        <v>0</v>
      </c>
      <c r="E67" s="39">
        <v>10.92</v>
      </c>
      <c r="F67" s="62" t="s">
        <v>209</v>
      </c>
      <c r="G67" s="40" t="s">
        <v>156</v>
      </c>
      <c r="H67" s="41"/>
      <c r="I67" s="29"/>
      <c r="J67" s="29"/>
      <c r="K67" s="29"/>
    </row>
    <row r="68" spans="1:11" s="144" customFormat="1" x14ac:dyDescent="0.25">
      <c r="A68" s="42" t="s">
        <v>210</v>
      </c>
      <c r="B68" s="43"/>
      <c r="C68" s="43"/>
      <c r="D68" s="43">
        <f>SUM(D50:D67)</f>
        <v>0</v>
      </c>
      <c r="E68" s="44"/>
      <c r="F68" s="45"/>
      <c r="G68" s="45"/>
      <c r="H68" s="43"/>
      <c r="I68" s="27"/>
      <c r="J68" s="27"/>
      <c r="K68" s="27"/>
    </row>
    <row r="69" spans="1:11" s="144" customFormat="1" x14ac:dyDescent="0.25">
      <c r="A69" s="46" t="s">
        <v>393</v>
      </c>
      <c r="B69" s="47"/>
      <c r="C69" s="47"/>
      <c r="D69" s="153">
        <f>Targets!K6</f>
        <v>1500</v>
      </c>
      <c r="E69" s="48"/>
      <c r="F69" s="49"/>
      <c r="G69" s="49"/>
      <c r="H69" s="47"/>
      <c r="I69" s="27"/>
      <c r="J69" s="27"/>
      <c r="K69" s="27"/>
    </row>
    <row r="70" spans="1:11" s="144" customFormat="1" x14ac:dyDescent="0.25">
      <c r="A70" s="46" t="s">
        <v>395</v>
      </c>
      <c r="B70" s="47"/>
      <c r="C70" s="47"/>
      <c r="D70" s="47">
        <f>D68-D69</f>
        <v>-1500</v>
      </c>
      <c r="E70" s="48"/>
      <c r="F70" s="49"/>
      <c r="G70" s="49"/>
      <c r="H70" s="47"/>
      <c r="I70" s="27"/>
      <c r="J70" s="27"/>
      <c r="K70" s="27"/>
    </row>
    <row r="71" spans="1:11" s="144" customFormat="1" x14ac:dyDescent="0.25">
      <c r="A71" s="46"/>
      <c r="B71" s="47"/>
      <c r="C71" s="47"/>
      <c r="D71" s="47"/>
      <c r="E71" s="48"/>
      <c r="F71" s="49"/>
      <c r="G71" s="49"/>
      <c r="H71" s="47"/>
      <c r="I71" s="27"/>
      <c r="J71" s="27"/>
      <c r="K71" s="27"/>
    </row>
    <row r="72" spans="1:11" s="144" customFormat="1" x14ac:dyDescent="0.25">
      <c r="A72" s="51" t="s">
        <v>211</v>
      </c>
      <c r="B72" s="47"/>
      <c r="C72" s="47"/>
      <c r="D72" s="47"/>
      <c r="E72" s="48"/>
      <c r="F72" s="49"/>
      <c r="G72" s="49"/>
      <c r="H72" s="47"/>
      <c r="I72" s="27"/>
      <c r="J72" s="27"/>
      <c r="K72" s="27"/>
    </row>
    <row r="73" spans="1:11" s="141" customFormat="1" x14ac:dyDescent="0.25">
      <c r="A73" s="34" t="s">
        <v>212</v>
      </c>
      <c r="B73" s="35"/>
      <c r="C73" s="34">
        <v>10</v>
      </c>
      <c r="D73" s="34">
        <f>B73*C73</f>
        <v>0</v>
      </c>
      <c r="E73" s="36">
        <v>3.6</v>
      </c>
      <c r="F73" s="37" t="s">
        <v>165</v>
      </c>
      <c r="G73" s="37" t="s">
        <v>169</v>
      </c>
      <c r="H73" s="35"/>
      <c r="I73" s="29"/>
      <c r="J73" s="29"/>
      <c r="K73" s="29"/>
    </row>
    <row r="74" spans="1:11" s="141" customFormat="1" x14ac:dyDescent="0.25">
      <c r="A74" s="34" t="s">
        <v>213</v>
      </c>
      <c r="B74" s="35"/>
      <c r="C74" s="34">
        <v>250</v>
      </c>
      <c r="D74" s="34">
        <f t="shared" ref="D74:D78" si="5">B74*C74</f>
        <v>0</v>
      </c>
      <c r="E74" s="36">
        <v>63.08</v>
      </c>
      <c r="F74" s="37" t="s">
        <v>214</v>
      </c>
      <c r="G74" s="37" t="s">
        <v>169</v>
      </c>
      <c r="H74" s="35"/>
      <c r="I74" s="29"/>
      <c r="J74" s="29"/>
      <c r="K74" s="29"/>
    </row>
    <row r="75" spans="1:11" s="141" customFormat="1" x14ac:dyDescent="0.25">
      <c r="A75" s="34" t="s">
        <v>215</v>
      </c>
      <c r="B75" s="35"/>
      <c r="C75" s="34">
        <v>2</v>
      </c>
      <c r="D75" s="34">
        <f t="shared" si="5"/>
        <v>0</v>
      </c>
      <c r="E75" s="36">
        <v>0.08</v>
      </c>
      <c r="F75" s="37"/>
      <c r="G75" s="37" t="s">
        <v>38</v>
      </c>
      <c r="H75" s="35"/>
      <c r="I75" s="29"/>
      <c r="J75" s="29"/>
      <c r="K75" s="29"/>
    </row>
    <row r="76" spans="1:11" s="141" customFormat="1" x14ac:dyDescent="0.25">
      <c r="A76" s="34" t="s">
        <v>216</v>
      </c>
      <c r="B76" s="35"/>
      <c r="C76" s="34">
        <v>1</v>
      </c>
      <c r="D76" s="34">
        <f t="shared" si="5"/>
        <v>0</v>
      </c>
      <c r="E76" s="36">
        <v>0.06</v>
      </c>
      <c r="F76" s="37"/>
      <c r="G76" s="37" t="s">
        <v>38</v>
      </c>
      <c r="H76" s="35"/>
      <c r="I76" s="29"/>
      <c r="J76" s="29"/>
      <c r="K76" s="29"/>
    </row>
    <row r="77" spans="1:11" s="141" customFormat="1" x14ac:dyDescent="0.25">
      <c r="A77" s="34" t="s">
        <v>217</v>
      </c>
      <c r="B77" s="35"/>
      <c r="C77" s="34">
        <v>0.5</v>
      </c>
      <c r="D77" s="34">
        <f t="shared" si="5"/>
        <v>0</v>
      </c>
      <c r="E77" s="36">
        <v>0.06</v>
      </c>
      <c r="F77" s="37"/>
      <c r="G77" s="37" t="s">
        <v>38</v>
      </c>
      <c r="H77" s="35"/>
      <c r="I77" s="29"/>
      <c r="J77" s="29"/>
      <c r="K77" s="29"/>
    </row>
    <row r="78" spans="1:11" s="141" customFormat="1" x14ac:dyDescent="0.25">
      <c r="A78" s="38" t="s">
        <v>218</v>
      </c>
      <c r="B78" s="63"/>
      <c r="C78" s="64">
        <v>60</v>
      </c>
      <c r="D78" s="34">
        <f t="shared" si="5"/>
        <v>0</v>
      </c>
      <c r="E78" s="65">
        <v>15.45</v>
      </c>
      <c r="F78" s="66" t="s">
        <v>219</v>
      </c>
      <c r="G78" s="66" t="s">
        <v>169</v>
      </c>
      <c r="H78" s="63"/>
      <c r="I78" s="29"/>
      <c r="J78" s="29"/>
      <c r="K78" s="29"/>
    </row>
    <row r="79" spans="1:11" s="144" customFormat="1" x14ac:dyDescent="0.25">
      <c r="A79" s="42" t="s">
        <v>220</v>
      </c>
      <c r="B79" s="43"/>
      <c r="C79" s="43"/>
      <c r="D79" s="43">
        <f>SUM(D73:D78)</f>
        <v>0</v>
      </c>
      <c r="E79" s="67"/>
      <c r="F79" s="45"/>
      <c r="G79" s="45"/>
      <c r="H79" s="43"/>
      <c r="I79" s="27"/>
      <c r="J79" s="27"/>
      <c r="K79" s="27"/>
    </row>
    <row r="80" spans="1:11" s="144" customFormat="1" x14ac:dyDescent="0.25">
      <c r="A80" s="46" t="s">
        <v>393</v>
      </c>
      <c r="B80" s="47"/>
      <c r="C80" s="47"/>
      <c r="D80" s="47">
        <f>Targets!K7</f>
        <v>60</v>
      </c>
      <c r="E80" s="68"/>
      <c r="F80" s="49"/>
      <c r="G80" s="49"/>
      <c r="H80" s="47"/>
      <c r="I80" s="27"/>
      <c r="J80" s="27"/>
      <c r="K80" s="27"/>
    </row>
    <row r="81" spans="1:11" s="144" customFormat="1" x14ac:dyDescent="0.25">
      <c r="A81" s="46" t="s">
        <v>395</v>
      </c>
      <c r="B81" s="47"/>
      <c r="C81" s="47"/>
      <c r="D81" s="47">
        <f>D79-D80</f>
        <v>-60</v>
      </c>
      <c r="E81" s="68"/>
      <c r="F81" s="49"/>
      <c r="G81" s="49"/>
      <c r="H81" s="47"/>
      <c r="I81" s="27"/>
      <c r="J81" s="27"/>
      <c r="K81" s="27"/>
    </row>
    <row r="82" spans="1:11" s="144" customFormat="1" x14ac:dyDescent="0.25">
      <c r="A82" s="50"/>
      <c r="B82" s="47"/>
      <c r="C82" s="47"/>
      <c r="D82" s="47"/>
      <c r="E82" s="68"/>
      <c r="F82" s="49"/>
      <c r="G82" s="49"/>
      <c r="H82" s="47"/>
      <c r="I82" s="27"/>
      <c r="J82" s="27"/>
      <c r="K82" s="27"/>
    </row>
    <row r="83" spans="1:11" s="144" customFormat="1" x14ac:dyDescent="0.25">
      <c r="A83" s="51" t="s">
        <v>221</v>
      </c>
      <c r="B83" s="47"/>
      <c r="C83" s="47"/>
      <c r="D83" s="47"/>
      <c r="E83" s="68"/>
      <c r="F83" s="49"/>
      <c r="G83" s="49"/>
      <c r="H83" s="47"/>
      <c r="I83" s="27"/>
      <c r="J83" s="27"/>
      <c r="K83" s="27"/>
    </row>
    <row r="84" spans="1:11" s="144" customFormat="1" x14ac:dyDescent="0.25">
      <c r="A84" s="116" t="s">
        <v>445</v>
      </c>
      <c r="B84" s="117"/>
      <c r="C84" s="117">
        <v>50</v>
      </c>
      <c r="D84" s="34">
        <f t="shared" ref="D84:D88" si="6">B84*C84</f>
        <v>0</v>
      </c>
      <c r="E84" s="140"/>
      <c r="F84" s="139"/>
      <c r="G84" s="139"/>
      <c r="H84" s="117"/>
      <c r="I84" s="113"/>
      <c r="J84" s="113"/>
      <c r="K84" s="113"/>
    </row>
    <row r="85" spans="1:11" s="141" customFormat="1" x14ac:dyDescent="0.25">
      <c r="A85" s="34" t="s">
        <v>222</v>
      </c>
      <c r="B85" s="118"/>
      <c r="C85" s="56">
        <v>5</v>
      </c>
      <c r="D85" s="34">
        <f t="shared" si="6"/>
        <v>0</v>
      </c>
      <c r="E85" s="58">
        <v>0.88</v>
      </c>
      <c r="F85" s="59" t="s">
        <v>155</v>
      </c>
      <c r="G85" s="59" t="s">
        <v>156</v>
      </c>
      <c r="H85" s="57"/>
      <c r="I85" s="29"/>
      <c r="J85" s="29"/>
      <c r="K85" s="29"/>
    </row>
    <row r="86" spans="1:11" s="141" customFormat="1" x14ac:dyDescent="0.25">
      <c r="A86" s="34" t="s">
        <v>223</v>
      </c>
      <c r="B86" s="35"/>
      <c r="C86" s="34">
        <v>2.5</v>
      </c>
      <c r="D86" s="34">
        <f t="shared" si="6"/>
        <v>0</v>
      </c>
      <c r="E86" s="36">
        <v>3.07</v>
      </c>
      <c r="F86" s="37" t="s">
        <v>198</v>
      </c>
      <c r="G86" s="37" t="s">
        <v>156</v>
      </c>
      <c r="H86" s="35"/>
      <c r="I86" s="29"/>
      <c r="J86" s="29"/>
      <c r="K86" s="29"/>
    </row>
    <row r="87" spans="1:11" s="141" customFormat="1" x14ac:dyDescent="0.25">
      <c r="A87" s="56" t="s">
        <v>224</v>
      </c>
      <c r="B87" s="57"/>
      <c r="C87" s="56">
        <v>10</v>
      </c>
      <c r="D87" s="56">
        <f t="shared" si="6"/>
        <v>0</v>
      </c>
      <c r="E87" s="58">
        <v>24.9</v>
      </c>
      <c r="F87" s="59" t="s">
        <v>155</v>
      </c>
      <c r="G87" s="59" t="s">
        <v>156</v>
      </c>
      <c r="H87" s="57"/>
      <c r="I87" s="122"/>
      <c r="J87" s="122"/>
      <c r="K87" s="122"/>
    </row>
    <row r="88" spans="1:11" s="141" customFormat="1" x14ac:dyDescent="0.25">
      <c r="A88" s="38" t="s">
        <v>225</v>
      </c>
      <c r="B88" s="41"/>
      <c r="C88" s="38">
        <v>10</v>
      </c>
      <c r="D88" s="34">
        <f t="shared" si="6"/>
        <v>0</v>
      </c>
      <c r="E88" s="39"/>
      <c r="F88" s="40" t="s">
        <v>155</v>
      </c>
      <c r="G88" s="40" t="s">
        <v>156</v>
      </c>
      <c r="H88" s="41"/>
      <c r="I88" s="29"/>
      <c r="J88" s="29"/>
      <c r="K88" s="29"/>
    </row>
    <row r="89" spans="1:11" s="144" customFormat="1" x14ac:dyDescent="0.25">
      <c r="A89" s="42" t="s">
        <v>226</v>
      </c>
      <c r="B89" s="43"/>
      <c r="C89" s="43"/>
      <c r="D89" s="43">
        <f>SUM(D84:D88)</f>
        <v>0</v>
      </c>
      <c r="E89" s="44"/>
      <c r="F89" s="45"/>
      <c r="G89" s="45"/>
      <c r="H89" s="43"/>
      <c r="I89" s="27"/>
      <c r="J89" s="27"/>
      <c r="K89" s="27"/>
    </row>
    <row r="90" spans="1:11" s="144" customFormat="1" x14ac:dyDescent="0.25">
      <c r="A90" s="46" t="s">
        <v>393</v>
      </c>
      <c r="B90" s="47"/>
      <c r="C90" s="47"/>
      <c r="D90" s="47">
        <f>Targets!K8</f>
        <v>100</v>
      </c>
      <c r="E90" s="48"/>
      <c r="F90" s="49"/>
      <c r="G90" s="49"/>
      <c r="H90" s="47"/>
      <c r="I90" s="27"/>
      <c r="J90" s="27"/>
      <c r="K90" s="27"/>
    </row>
    <row r="91" spans="1:11" s="144" customFormat="1" x14ac:dyDescent="0.25">
      <c r="A91" s="46" t="s">
        <v>395</v>
      </c>
      <c r="B91" s="47"/>
      <c r="C91" s="47"/>
      <c r="D91" s="47">
        <f>D89-D90</f>
        <v>-100</v>
      </c>
      <c r="E91" s="48"/>
      <c r="F91" s="49"/>
      <c r="G91" s="49"/>
      <c r="H91" s="47"/>
      <c r="I91" s="27"/>
      <c r="J91" s="27"/>
      <c r="K91" s="27"/>
    </row>
    <row r="92" spans="1:11" s="144" customFormat="1" x14ac:dyDescent="0.25">
      <c r="A92" s="46"/>
      <c r="B92" s="47"/>
      <c r="C92" s="47"/>
      <c r="D92" s="47"/>
      <c r="E92" s="48"/>
      <c r="F92" s="49"/>
      <c r="G92" s="49"/>
      <c r="H92" s="47"/>
      <c r="I92" s="27"/>
      <c r="J92" s="27"/>
      <c r="K92" s="27"/>
    </row>
    <row r="93" spans="1:11" s="144" customFormat="1" x14ac:dyDescent="0.25">
      <c r="A93" s="51" t="s">
        <v>227</v>
      </c>
      <c r="B93" s="47"/>
      <c r="C93" s="47"/>
      <c r="D93" s="47"/>
      <c r="E93" s="48"/>
      <c r="F93" s="49"/>
      <c r="G93" s="49"/>
      <c r="H93" s="47"/>
      <c r="I93" s="27"/>
      <c r="J93" s="27"/>
      <c r="K93" s="27"/>
    </row>
    <row r="94" spans="1:11" s="144" customFormat="1" x14ac:dyDescent="0.25">
      <c r="A94" s="142" t="s">
        <v>448</v>
      </c>
      <c r="B94" s="117"/>
      <c r="C94" s="117">
        <v>5</v>
      </c>
      <c r="D94" s="34">
        <f t="shared" ref="D94:D97" si="7">B94*C94</f>
        <v>0</v>
      </c>
      <c r="E94" s="138"/>
      <c r="F94" s="139"/>
      <c r="G94" s="139"/>
      <c r="H94" s="117"/>
      <c r="I94" s="113"/>
      <c r="J94" s="113"/>
      <c r="K94" s="113"/>
    </row>
    <row r="95" spans="1:11" s="144" customFormat="1" x14ac:dyDescent="0.25">
      <c r="A95" t="s">
        <v>449</v>
      </c>
      <c r="B95" s="117"/>
      <c r="C95" s="117">
        <v>5</v>
      </c>
      <c r="D95" s="34">
        <f t="shared" si="7"/>
        <v>0</v>
      </c>
      <c r="E95" s="138"/>
      <c r="F95" s="139"/>
      <c r="G95" s="139"/>
      <c r="H95" s="117"/>
      <c r="I95" s="113"/>
      <c r="J95" s="113"/>
      <c r="K95" s="113"/>
    </row>
    <row r="96" spans="1:11" s="141" customFormat="1" x14ac:dyDescent="0.25">
      <c r="A96" s="34" t="s">
        <v>228</v>
      </c>
      <c r="B96" s="118"/>
      <c r="C96" s="56">
        <v>10</v>
      </c>
      <c r="D96" s="34">
        <f t="shared" si="7"/>
        <v>0</v>
      </c>
      <c r="E96" s="58"/>
      <c r="F96" s="59" t="s">
        <v>229</v>
      </c>
      <c r="G96" s="59" t="s">
        <v>230</v>
      </c>
      <c r="H96" s="57"/>
      <c r="I96" s="29"/>
      <c r="J96" s="29"/>
      <c r="K96" s="29"/>
    </row>
    <row r="97" spans="1:11" s="141" customFormat="1" x14ac:dyDescent="0.25">
      <c r="A97" s="34" t="s">
        <v>231</v>
      </c>
      <c r="B97" s="63"/>
      <c r="C97" s="38">
        <v>10</v>
      </c>
      <c r="D97" s="34">
        <f t="shared" si="7"/>
        <v>0</v>
      </c>
      <c r="E97" s="39"/>
      <c r="F97" s="40" t="s">
        <v>232</v>
      </c>
      <c r="G97" s="40" t="s">
        <v>230</v>
      </c>
      <c r="H97" s="41"/>
      <c r="I97" s="29"/>
      <c r="J97" s="29"/>
      <c r="K97" s="29"/>
    </row>
    <row r="98" spans="1:11" s="144" customFormat="1" x14ac:dyDescent="0.25">
      <c r="A98" s="42" t="s">
        <v>233</v>
      </c>
      <c r="B98" s="43"/>
      <c r="C98" s="43"/>
      <c r="D98" s="43">
        <f>SUM(D94:D97)</f>
        <v>0</v>
      </c>
      <c r="E98" s="44"/>
      <c r="F98" s="45"/>
      <c r="G98" s="45"/>
      <c r="H98" s="43"/>
      <c r="I98" s="27"/>
      <c r="J98" s="27"/>
      <c r="K98" s="27"/>
    </row>
    <row r="99" spans="1:11" s="144" customFormat="1" x14ac:dyDescent="0.25">
      <c r="A99" s="46" t="s">
        <v>393</v>
      </c>
      <c r="B99" s="47"/>
      <c r="C99" s="47"/>
      <c r="D99" s="153">
        <f>Targets!K9</f>
        <v>50</v>
      </c>
      <c r="E99" s="48"/>
      <c r="F99" s="49"/>
      <c r="G99" s="49"/>
      <c r="H99" s="47"/>
      <c r="I99" s="27"/>
      <c r="J99" s="27"/>
      <c r="K99" s="27"/>
    </row>
    <row r="100" spans="1:11" s="144" customFormat="1" x14ac:dyDescent="0.25">
      <c r="A100" s="46" t="s">
        <v>395</v>
      </c>
      <c r="B100" s="47"/>
      <c r="C100" s="47"/>
      <c r="D100" s="47">
        <f>D98-D99</f>
        <v>-50</v>
      </c>
      <c r="E100" s="48"/>
      <c r="F100" s="49"/>
      <c r="G100" s="49"/>
      <c r="H100" s="47"/>
      <c r="I100" s="27"/>
      <c r="J100" s="27"/>
      <c r="K100" s="27"/>
    </row>
    <row r="101" spans="1:11" s="144" customFormat="1" x14ac:dyDescent="0.25">
      <c r="A101" s="50"/>
      <c r="B101" s="47"/>
      <c r="C101" s="47"/>
      <c r="D101" s="47"/>
      <c r="E101" s="48"/>
      <c r="F101" s="49"/>
      <c r="G101" s="49"/>
      <c r="H101" s="47"/>
      <c r="I101" s="27"/>
      <c r="J101" s="27"/>
      <c r="K101" s="27"/>
    </row>
    <row r="102" spans="1:11" s="144" customFormat="1" x14ac:dyDescent="0.25">
      <c r="A102" s="51" t="s">
        <v>234</v>
      </c>
      <c r="B102" s="52"/>
      <c r="C102" s="52"/>
      <c r="D102" s="52"/>
      <c r="E102" s="60"/>
      <c r="F102" s="61"/>
      <c r="G102" s="61"/>
      <c r="H102" s="53"/>
      <c r="I102" s="27"/>
      <c r="J102" s="27"/>
      <c r="K102" s="27"/>
    </row>
    <row r="103" spans="1:11" s="141" customFormat="1" x14ac:dyDescent="0.25">
      <c r="A103" s="56" t="s">
        <v>235</v>
      </c>
      <c r="B103" s="57"/>
      <c r="C103" s="56">
        <v>200</v>
      </c>
      <c r="D103" s="34">
        <f t="shared" ref="D103:D107" si="8">B103*C103</f>
        <v>0</v>
      </c>
      <c r="E103" s="58">
        <v>7.61</v>
      </c>
      <c r="F103" s="59" t="s">
        <v>200</v>
      </c>
      <c r="G103" s="59" t="s">
        <v>156</v>
      </c>
      <c r="H103" s="69"/>
      <c r="I103" s="29"/>
      <c r="J103" s="29"/>
      <c r="K103" s="29"/>
    </row>
    <row r="104" spans="1:11" s="141" customFormat="1" x14ac:dyDescent="0.25">
      <c r="A104" s="34" t="s">
        <v>236</v>
      </c>
      <c r="B104" s="35"/>
      <c r="C104" s="34">
        <v>100</v>
      </c>
      <c r="D104" s="34">
        <f t="shared" si="8"/>
        <v>0</v>
      </c>
      <c r="E104" s="36">
        <v>4.8499999999999996</v>
      </c>
      <c r="F104" s="37" t="s">
        <v>165</v>
      </c>
      <c r="G104" s="37" t="s">
        <v>156</v>
      </c>
      <c r="H104" s="70"/>
      <c r="I104" s="29"/>
      <c r="J104" s="29"/>
      <c r="K104" s="29"/>
    </row>
    <row r="105" spans="1:11" s="141" customFormat="1" x14ac:dyDescent="0.25">
      <c r="A105" s="34" t="s">
        <v>237</v>
      </c>
      <c r="B105" s="35"/>
      <c r="C105" s="34">
        <v>200</v>
      </c>
      <c r="D105" s="34">
        <f t="shared" si="8"/>
        <v>0</v>
      </c>
      <c r="E105" s="36">
        <v>8.5</v>
      </c>
      <c r="F105" s="37" t="s">
        <v>200</v>
      </c>
      <c r="G105" s="37" t="s">
        <v>156</v>
      </c>
      <c r="H105" s="71"/>
      <c r="I105" s="29"/>
      <c r="J105" s="29"/>
      <c r="K105" s="29"/>
    </row>
    <row r="106" spans="1:11" s="141" customFormat="1" x14ac:dyDescent="0.25">
      <c r="A106" s="34" t="s">
        <v>238</v>
      </c>
      <c r="B106" s="35"/>
      <c r="C106" s="34">
        <v>800</v>
      </c>
      <c r="D106" s="34">
        <f t="shared" si="8"/>
        <v>0</v>
      </c>
      <c r="E106" s="36">
        <v>16</v>
      </c>
      <c r="F106" s="37" t="s">
        <v>161</v>
      </c>
      <c r="G106" s="37" t="s">
        <v>156</v>
      </c>
      <c r="H106" s="70"/>
      <c r="I106" s="29"/>
      <c r="J106" s="29"/>
      <c r="K106" s="29"/>
    </row>
    <row r="107" spans="1:11" s="141" customFormat="1" x14ac:dyDescent="0.25">
      <c r="A107" s="34" t="s">
        <v>239</v>
      </c>
      <c r="B107" s="35"/>
      <c r="C107" s="34">
        <v>400</v>
      </c>
      <c r="D107" s="34">
        <f t="shared" si="8"/>
        <v>0</v>
      </c>
      <c r="E107" s="36">
        <v>11.27</v>
      </c>
      <c r="F107" s="37" t="s">
        <v>200</v>
      </c>
      <c r="G107" s="37" t="s">
        <v>156</v>
      </c>
      <c r="H107" s="70"/>
      <c r="I107" s="29"/>
      <c r="J107" s="29"/>
      <c r="K107" s="29"/>
    </row>
    <row r="108" spans="1:11" s="141" customFormat="1" x14ac:dyDescent="0.25">
      <c r="A108" s="161" t="s">
        <v>446</v>
      </c>
      <c r="B108" s="120"/>
      <c r="C108" s="96">
        <v>100</v>
      </c>
      <c r="D108" s="34">
        <f>B108*C108</f>
        <v>0</v>
      </c>
      <c r="E108" s="98"/>
      <c r="F108" s="99"/>
      <c r="G108" s="99"/>
      <c r="H108" s="97"/>
      <c r="I108" s="121"/>
      <c r="J108" s="121"/>
      <c r="K108" s="121"/>
    </row>
    <row r="109" spans="1:11" s="141" customFormat="1" x14ac:dyDescent="0.25">
      <c r="A109" s="154" t="s">
        <v>447</v>
      </c>
      <c r="B109" s="35"/>
      <c r="C109" s="34">
        <v>500</v>
      </c>
      <c r="D109" s="34">
        <f>B109*C109</f>
        <v>0</v>
      </c>
      <c r="E109" s="36"/>
      <c r="F109" s="37"/>
      <c r="G109" s="37"/>
      <c r="H109" s="35"/>
      <c r="I109" s="29"/>
      <c r="J109" s="29"/>
      <c r="K109" s="29"/>
    </row>
    <row r="110" spans="1:11" s="144" customFormat="1" x14ac:dyDescent="0.25">
      <c r="A110" s="42" t="s">
        <v>233</v>
      </c>
      <c r="B110" s="43"/>
      <c r="C110" s="43"/>
      <c r="D110" s="43">
        <f>SUM(D103:D109)</f>
        <v>0</v>
      </c>
      <c r="E110" s="48"/>
      <c r="F110" s="49"/>
      <c r="G110" s="49"/>
      <c r="H110" s="47"/>
    </row>
    <row r="111" spans="1:11" s="144" customFormat="1" x14ac:dyDescent="0.25">
      <c r="A111" s="46" t="s">
        <v>393</v>
      </c>
      <c r="B111" s="47"/>
      <c r="C111" s="47"/>
      <c r="D111" s="47">
        <f>Targets!K10</f>
        <v>1000</v>
      </c>
      <c r="E111" s="48"/>
      <c r="F111" s="49"/>
      <c r="G111" s="49"/>
      <c r="H111" s="47"/>
      <c r="I111" s="27"/>
      <c r="J111" s="27"/>
      <c r="K111" s="27"/>
    </row>
    <row r="112" spans="1:11" s="144" customFormat="1" x14ac:dyDescent="0.25">
      <c r="A112" s="46" t="s">
        <v>395</v>
      </c>
      <c r="B112" s="47"/>
      <c r="C112" s="47"/>
      <c r="D112" s="47">
        <f>D110-D111</f>
        <v>-1000</v>
      </c>
      <c r="E112" s="48"/>
      <c r="F112" s="49"/>
      <c r="G112" s="49"/>
      <c r="H112" s="47"/>
      <c r="I112" s="27"/>
      <c r="J112" s="27"/>
      <c r="K112" s="27"/>
    </row>
    <row r="113" spans="1:11" s="144" customFormat="1" x14ac:dyDescent="0.25">
      <c r="A113" s="46"/>
      <c r="B113" s="47"/>
      <c r="C113" s="47"/>
      <c r="D113" s="47"/>
      <c r="E113" s="48"/>
      <c r="F113" s="49"/>
      <c r="G113" s="49"/>
      <c r="H113" s="47"/>
      <c r="I113" s="27"/>
      <c r="J113" s="27"/>
      <c r="K113" s="27"/>
    </row>
    <row r="114" spans="1:11" s="144" customFormat="1" x14ac:dyDescent="0.25">
      <c r="A114" s="51" t="s">
        <v>240</v>
      </c>
      <c r="B114" s="52"/>
      <c r="C114" s="52"/>
      <c r="D114" s="52"/>
      <c r="E114" s="60"/>
      <c r="F114" s="61"/>
      <c r="G114" s="61"/>
      <c r="H114" s="53"/>
      <c r="I114" s="27"/>
      <c r="J114" s="27"/>
      <c r="K114" s="27"/>
    </row>
    <row r="115" spans="1:11" s="141" customFormat="1" x14ac:dyDescent="0.25">
      <c r="A115" s="34" t="s">
        <v>241</v>
      </c>
      <c r="B115" s="35"/>
      <c r="C115" s="34">
        <v>0.16600000000000001</v>
      </c>
      <c r="D115" s="34">
        <f t="shared" ref="D115:D124" si="9">B115*C115</f>
        <v>0</v>
      </c>
      <c r="E115" s="36">
        <v>0.54</v>
      </c>
      <c r="F115" s="37"/>
      <c r="G115" s="37" t="s">
        <v>156</v>
      </c>
      <c r="H115" s="35"/>
      <c r="I115" s="29"/>
      <c r="J115" s="29"/>
      <c r="K115" s="29"/>
    </row>
    <row r="116" spans="1:11" s="141" customFormat="1" x14ac:dyDescent="0.25">
      <c r="A116" s="34" t="s">
        <v>242</v>
      </c>
      <c r="B116" s="35"/>
      <c r="C116" s="34">
        <v>0.16600000000000001</v>
      </c>
      <c r="D116" s="34">
        <f t="shared" si="9"/>
        <v>0</v>
      </c>
      <c r="E116" s="36">
        <v>3.7</v>
      </c>
      <c r="F116" s="37"/>
      <c r="G116" s="37" t="s">
        <v>156</v>
      </c>
      <c r="H116" s="35"/>
      <c r="I116" s="29"/>
      <c r="J116" s="29"/>
      <c r="K116" s="29"/>
    </row>
    <row r="117" spans="1:11" s="141" customFormat="1" x14ac:dyDescent="0.25">
      <c r="A117" s="34" t="s">
        <v>243</v>
      </c>
      <c r="B117" s="35"/>
      <c r="C117" s="34">
        <v>1.66</v>
      </c>
      <c r="D117" s="34">
        <f t="shared" si="9"/>
        <v>0</v>
      </c>
      <c r="E117" s="36">
        <v>5.32</v>
      </c>
      <c r="F117" s="37"/>
      <c r="G117" s="37" t="s">
        <v>156</v>
      </c>
      <c r="H117" s="35"/>
      <c r="I117" s="29"/>
      <c r="J117" s="29"/>
      <c r="K117" s="29"/>
    </row>
    <row r="118" spans="1:11" s="141" customFormat="1" x14ac:dyDescent="0.25">
      <c r="A118" s="34" t="s">
        <v>244</v>
      </c>
      <c r="B118" s="35"/>
      <c r="C118" s="34">
        <v>0.08</v>
      </c>
      <c r="D118" s="34">
        <f t="shared" si="9"/>
        <v>0</v>
      </c>
      <c r="E118" s="36">
        <v>4.4000000000000004</v>
      </c>
      <c r="F118" s="37"/>
      <c r="G118" s="37" t="s">
        <v>156</v>
      </c>
      <c r="H118" s="35"/>
      <c r="I118" s="29"/>
      <c r="J118" s="29"/>
      <c r="K118" s="29"/>
    </row>
    <row r="119" spans="1:11" s="141" customFormat="1" x14ac:dyDescent="0.25">
      <c r="A119" s="34" t="s">
        <v>245</v>
      </c>
      <c r="B119" s="35"/>
      <c r="C119" s="34">
        <v>0.16600000000000001</v>
      </c>
      <c r="D119" s="34">
        <f t="shared" si="9"/>
        <v>0</v>
      </c>
      <c r="E119" s="36">
        <v>6.6</v>
      </c>
      <c r="F119" s="37"/>
      <c r="G119" s="37" t="s">
        <v>156</v>
      </c>
      <c r="H119" s="35"/>
      <c r="I119" s="29"/>
      <c r="J119" s="29"/>
      <c r="K119" s="29"/>
    </row>
    <row r="120" spans="1:11" s="141" customFormat="1" x14ac:dyDescent="0.25">
      <c r="A120" s="34" t="s">
        <v>246</v>
      </c>
      <c r="B120" s="35"/>
      <c r="C120" s="34">
        <v>0.33300000000000002</v>
      </c>
      <c r="D120" s="34">
        <f t="shared" si="9"/>
        <v>0</v>
      </c>
      <c r="E120" s="36">
        <v>7.7</v>
      </c>
      <c r="F120" s="37"/>
      <c r="G120" s="37" t="s">
        <v>156</v>
      </c>
      <c r="H120" s="35"/>
      <c r="I120" s="29"/>
      <c r="J120" s="29"/>
      <c r="K120" s="29"/>
    </row>
    <row r="121" spans="1:11" s="141" customFormat="1" x14ac:dyDescent="0.25">
      <c r="A121" s="34" t="s">
        <v>247</v>
      </c>
      <c r="B121" s="35"/>
      <c r="C121" s="34">
        <v>0.25</v>
      </c>
      <c r="D121" s="34">
        <f t="shared" si="9"/>
        <v>0</v>
      </c>
      <c r="E121" s="36">
        <v>10.5</v>
      </c>
      <c r="F121" s="37"/>
      <c r="G121" s="37" t="s">
        <v>156</v>
      </c>
      <c r="H121" s="35"/>
      <c r="I121" s="29"/>
      <c r="J121" s="29"/>
      <c r="K121" s="29"/>
    </row>
    <row r="122" spans="1:11" s="141" customFormat="1" x14ac:dyDescent="0.25">
      <c r="A122" s="34" t="s">
        <v>248</v>
      </c>
      <c r="B122" s="35"/>
      <c r="C122" s="34">
        <v>0</v>
      </c>
      <c r="D122" s="34">
        <f t="shared" si="9"/>
        <v>0</v>
      </c>
      <c r="E122" s="36">
        <v>2.0099999999999998</v>
      </c>
      <c r="F122" s="37"/>
      <c r="G122" s="37" t="s">
        <v>156</v>
      </c>
      <c r="H122" s="35"/>
      <c r="I122" s="29"/>
      <c r="J122" s="29"/>
      <c r="K122" s="29"/>
    </row>
    <row r="123" spans="1:11" s="141" customFormat="1" x14ac:dyDescent="0.25">
      <c r="A123" s="34" t="s">
        <v>249</v>
      </c>
      <c r="B123" s="35"/>
      <c r="C123" s="34">
        <v>0</v>
      </c>
      <c r="D123" s="34">
        <f t="shared" si="9"/>
        <v>0</v>
      </c>
      <c r="E123" s="36">
        <v>3.36</v>
      </c>
      <c r="F123" s="37"/>
      <c r="G123" s="37" t="s">
        <v>156</v>
      </c>
      <c r="H123" s="35"/>
      <c r="I123" s="29"/>
      <c r="J123" s="29"/>
      <c r="K123" s="29"/>
    </row>
    <row r="124" spans="1:11" s="141" customFormat="1" x14ac:dyDescent="0.25">
      <c r="A124" s="38" t="s">
        <v>250</v>
      </c>
      <c r="B124" s="41"/>
      <c r="C124" s="38">
        <v>0</v>
      </c>
      <c r="D124" s="34">
        <f t="shared" si="9"/>
        <v>0</v>
      </c>
      <c r="E124" s="39">
        <v>31.01</v>
      </c>
      <c r="F124" s="40"/>
      <c r="G124" s="40" t="s">
        <v>156</v>
      </c>
      <c r="H124" s="41"/>
      <c r="I124" s="29"/>
      <c r="J124" s="29"/>
      <c r="K124" s="29"/>
    </row>
    <row r="125" spans="1:11" s="144" customFormat="1" x14ac:dyDescent="0.25">
      <c r="A125" s="42" t="s">
        <v>251</v>
      </c>
      <c r="B125" s="43"/>
      <c r="C125" s="43"/>
      <c r="D125" s="43">
        <f>SUM(D115:D124)</f>
        <v>0</v>
      </c>
      <c r="E125" s="44"/>
      <c r="F125" s="45"/>
      <c r="G125" s="45"/>
      <c r="H125" s="43"/>
      <c r="I125" s="27"/>
      <c r="J125" s="27"/>
      <c r="K125" s="27"/>
    </row>
    <row r="126" spans="1:11" s="144" customFormat="1" x14ac:dyDescent="0.25">
      <c r="A126" s="46" t="s">
        <v>393</v>
      </c>
      <c r="B126" s="47"/>
      <c r="C126" s="47"/>
      <c r="D126" s="47">
        <f>Targets!K11</f>
        <v>15</v>
      </c>
      <c r="E126" s="48"/>
      <c r="F126" s="49"/>
      <c r="G126" s="49"/>
      <c r="H126" s="47"/>
      <c r="I126" s="27"/>
      <c r="J126" s="27"/>
      <c r="K126" s="27"/>
    </row>
    <row r="127" spans="1:11" s="144" customFormat="1" x14ac:dyDescent="0.25">
      <c r="A127" s="46" t="s">
        <v>395</v>
      </c>
      <c r="B127" s="47"/>
      <c r="C127" s="47"/>
      <c r="D127" s="47">
        <f>D125-D126</f>
        <v>-15</v>
      </c>
      <c r="E127" s="48"/>
      <c r="F127" s="49"/>
      <c r="G127" s="49"/>
      <c r="H127" s="47"/>
      <c r="I127" s="27"/>
      <c r="J127" s="27"/>
      <c r="K127" s="27"/>
    </row>
    <row r="128" spans="1:11" s="144" customFormat="1" x14ac:dyDescent="0.25">
      <c r="A128" s="50"/>
      <c r="B128" s="47"/>
      <c r="C128" s="47"/>
      <c r="D128" s="47"/>
      <c r="E128" s="48"/>
      <c r="F128" s="49"/>
      <c r="G128" s="49"/>
      <c r="H128" s="47"/>
      <c r="I128" s="27"/>
      <c r="J128" s="27"/>
      <c r="K128" s="27"/>
    </row>
    <row r="129" spans="1:11" s="144" customFormat="1" x14ac:dyDescent="0.25">
      <c r="A129" s="51" t="s">
        <v>252</v>
      </c>
      <c r="B129" s="53"/>
      <c r="C129" s="53"/>
      <c r="D129" s="53"/>
      <c r="E129" s="54"/>
      <c r="F129" s="55"/>
      <c r="G129" s="55"/>
      <c r="H129" s="53"/>
      <c r="I129" s="27"/>
      <c r="J129" s="27"/>
      <c r="K129" s="27"/>
    </row>
    <row r="130" spans="1:11" s="141" customFormat="1" x14ac:dyDescent="0.25">
      <c r="A130" s="72" t="s">
        <v>253</v>
      </c>
      <c r="B130" s="73"/>
      <c r="C130" s="72">
        <v>0.5</v>
      </c>
      <c r="D130" s="34">
        <f t="shared" ref="D130:D136" si="10">B130*C130</f>
        <v>0</v>
      </c>
      <c r="E130" s="58">
        <v>0.13</v>
      </c>
      <c r="F130" s="59"/>
      <c r="G130" s="59" t="s">
        <v>38</v>
      </c>
      <c r="H130" s="57"/>
      <c r="I130" s="29"/>
      <c r="J130" s="29"/>
      <c r="K130" s="29"/>
    </row>
    <row r="131" spans="1:11" s="141" customFormat="1" x14ac:dyDescent="0.25">
      <c r="A131" s="34" t="s">
        <v>254</v>
      </c>
      <c r="B131" s="35"/>
      <c r="C131" s="34">
        <v>1</v>
      </c>
      <c r="D131" s="34">
        <f t="shared" si="10"/>
        <v>0</v>
      </c>
      <c r="E131" s="36">
        <v>0.22</v>
      </c>
      <c r="F131" s="37"/>
      <c r="G131" s="37" t="s">
        <v>38</v>
      </c>
      <c r="H131" s="35"/>
      <c r="I131" s="29"/>
      <c r="J131" s="29"/>
      <c r="K131" s="29"/>
    </row>
    <row r="132" spans="1:11" s="141" customFormat="1" x14ac:dyDescent="0.25">
      <c r="A132" s="34" t="s">
        <v>255</v>
      </c>
      <c r="B132" s="35"/>
      <c r="C132" s="34">
        <v>10</v>
      </c>
      <c r="D132" s="34">
        <f t="shared" si="10"/>
        <v>0</v>
      </c>
      <c r="E132" s="36">
        <v>15.55</v>
      </c>
      <c r="F132" s="37" t="s">
        <v>209</v>
      </c>
      <c r="G132" s="37" t="s">
        <v>38</v>
      </c>
      <c r="H132" s="35"/>
      <c r="I132" s="29"/>
      <c r="J132" s="29"/>
      <c r="K132" s="29"/>
    </row>
    <row r="133" spans="1:11" s="141" customFormat="1" x14ac:dyDescent="0.25">
      <c r="A133" s="34" t="s">
        <v>256</v>
      </c>
      <c r="B133" s="35"/>
      <c r="C133" s="34">
        <v>1</v>
      </c>
      <c r="D133" s="34">
        <f t="shared" si="10"/>
        <v>0</v>
      </c>
      <c r="E133" s="36">
        <v>0.17</v>
      </c>
      <c r="F133" s="37"/>
      <c r="G133" s="37" t="s">
        <v>38</v>
      </c>
      <c r="H133" s="35"/>
      <c r="I133" s="29"/>
      <c r="J133" s="29"/>
      <c r="K133" s="29"/>
    </row>
    <row r="134" spans="1:11" s="141" customFormat="1" x14ac:dyDescent="0.25">
      <c r="A134" s="34" t="s">
        <v>257</v>
      </c>
      <c r="B134" s="35"/>
      <c r="C134" s="34">
        <v>10</v>
      </c>
      <c r="D134" s="34">
        <f t="shared" si="10"/>
        <v>0</v>
      </c>
      <c r="E134" s="36">
        <v>1.55</v>
      </c>
      <c r="F134" s="37" t="s">
        <v>209</v>
      </c>
      <c r="G134" s="37" t="s">
        <v>38</v>
      </c>
      <c r="H134" s="35"/>
      <c r="I134" s="29"/>
      <c r="J134" s="29"/>
      <c r="K134" s="29"/>
    </row>
    <row r="135" spans="1:11" s="141" customFormat="1" x14ac:dyDescent="0.25">
      <c r="A135" s="34" t="s">
        <v>258</v>
      </c>
      <c r="B135" s="35"/>
      <c r="C135" s="34">
        <v>15</v>
      </c>
      <c r="D135" s="34">
        <f t="shared" si="10"/>
        <v>0</v>
      </c>
      <c r="E135" s="36">
        <v>1.99</v>
      </c>
      <c r="F135" s="37" t="s">
        <v>209</v>
      </c>
      <c r="G135" s="37" t="s">
        <v>38</v>
      </c>
      <c r="H135" s="35"/>
      <c r="I135" s="29"/>
      <c r="J135" s="29"/>
      <c r="K135" s="29"/>
    </row>
    <row r="136" spans="1:11" s="141" customFormat="1" x14ac:dyDescent="0.25">
      <c r="A136" s="38" t="s">
        <v>259</v>
      </c>
      <c r="B136" s="41"/>
      <c r="C136" s="38">
        <v>1</v>
      </c>
      <c r="D136" s="34">
        <f t="shared" si="10"/>
        <v>0</v>
      </c>
      <c r="E136" s="39">
        <v>0.38</v>
      </c>
      <c r="F136" s="40"/>
      <c r="G136" s="40" t="s">
        <v>38</v>
      </c>
      <c r="H136" s="41"/>
      <c r="I136" s="29"/>
      <c r="J136" s="29"/>
      <c r="K136" s="29"/>
    </row>
    <row r="137" spans="1:11" s="144" customFormat="1" x14ac:dyDescent="0.25">
      <c r="A137" s="42" t="s">
        <v>260</v>
      </c>
      <c r="B137" s="43"/>
      <c r="C137" s="43"/>
      <c r="D137" s="43">
        <f>SUM(D130:D136)</f>
        <v>0</v>
      </c>
      <c r="E137" s="44"/>
      <c r="F137" s="45"/>
      <c r="G137" s="45"/>
      <c r="H137" s="43"/>
      <c r="I137" s="27"/>
      <c r="J137" s="27"/>
      <c r="K137" s="27"/>
    </row>
    <row r="138" spans="1:11" s="144" customFormat="1" x14ac:dyDescent="0.25">
      <c r="A138" s="46" t="s">
        <v>393</v>
      </c>
      <c r="B138" s="47"/>
      <c r="C138" s="47"/>
      <c r="D138" s="153">
        <f>Targets!K12</f>
        <v>20</v>
      </c>
      <c r="E138" s="48"/>
      <c r="F138" s="49"/>
      <c r="G138" s="49"/>
      <c r="H138" s="47"/>
      <c r="I138" s="27"/>
      <c r="J138" s="27"/>
      <c r="K138" s="27"/>
    </row>
    <row r="139" spans="1:11" s="144" customFormat="1" x14ac:dyDescent="0.25">
      <c r="A139" s="46" t="s">
        <v>395</v>
      </c>
      <c r="B139" s="47"/>
      <c r="C139" s="47"/>
      <c r="D139" s="47">
        <f>D137-D138</f>
        <v>-20</v>
      </c>
      <c r="E139" s="48"/>
      <c r="F139" s="49"/>
      <c r="G139" s="49"/>
      <c r="H139" s="47"/>
      <c r="I139" s="27"/>
      <c r="J139" s="27"/>
      <c r="K139" s="27"/>
    </row>
    <row r="140" spans="1:11" s="144" customFormat="1" x14ac:dyDescent="0.25">
      <c r="A140" s="46"/>
      <c r="B140" s="47"/>
      <c r="C140" s="47"/>
      <c r="D140" s="47"/>
      <c r="E140" s="48"/>
      <c r="F140" s="49"/>
      <c r="G140" s="49"/>
      <c r="H140" s="47"/>
      <c r="I140" s="27"/>
      <c r="J140" s="27"/>
      <c r="K140" s="27"/>
    </row>
    <row r="141" spans="1:11" s="144" customFormat="1" x14ac:dyDescent="0.25">
      <c r="A141" s="51" t="s">
        <v>261</v>
      </c>
      <c r="B141" s="53"/>
      <c r="C141" s="53"/>
      <c r="D141" s="53"/>
      <c r="E141" s="54"/>
      <c r="F141" s="55"/>
      <c r="G141" s="55"/>
      <c r="H141" s="53"/>
      <c r="I141" s="27"/>
      <c r="J141" s="27"/>
      <c r="K141" s="27"/>
    </row>
    <row r="142" spans="1:11" s="141" customFormat="1" x14ac:dyDescent="0.25">
      <c r="A142" s="56" t="s">
        <v>262</v>
      </c>
      <c r="B142" s="57"/>
      <c r="C142" s="56">
        <v>0.125</v>
      </c>
      <c r="D142" s="34">
        <f t="shared" ref="D142:D159" si="11">B142*C142</f>
        <v>0</v>
      </c>
      <c r="E142" s="58">
        <v>2.08</v>
      </c>
      <c r="F142" s="59"/>
      <c r="G142" s="59" t="s">
        <v>156</v>
      </c>
      <c r="H142" s="57"/>
      <c r="I142" s="29"/>
      <c r="J142" s="29"/>
      <c r="K142" s="29"/>
    </row>
    <row r="143" spans="1:11" s="141" customFormat="1" x14ac:dyDescent="0.25">
      <c r="A143" s="34" t="s">
        <v>263</v>
      </c>
      <c r="B143" s="35"/>
      <c r="C143" s="34">
        <v>0.25</v>
      </c>
      <c r="D143" s="34">
        <f t="shared" si="11"/>
        <v>0</v>
      </c>
      <c r="E143" s="36">
        <v>2.16</v>
      </c>
      <c r="F143" s="37"/>
      <c r="G143" s="37" t="s">
        <v>156</v>
      </c>
      <c r="H143" s="35"/>
      <c r="I143" s="29"/>
      <c r="J143" s="29"/>
      <c r="K143" s="29"/>
    </row>
    <row r="144" spans="1:11" s="141" customFormat="1" x14ac:dyDescent="0.25">
      <c r="A144" s="34" t="s">
        <v>264</v>
      </c>
      <c r="B144" s="35"/>
      <c r="C144" s="34">
        <v>0.25</v>
      </c>
      <c r="D144" s="34">
        <f t="shared" si="11"/>
        <v>0</v>
      </c>
      <c r="E144" s="36">
        <v>4.46</v>
      </c>
      <c r="F144" s="37"/>
      <c r="G144" s="37" t="s">
        <v>156</v>
      </c>
      <c r="H144" s="35"/>
      <c r="I144" s="29"/>
      <c r="J144" s="29"/>
      <c r="K144" s="29"/>
    </row>
    <row r="145" spans="1:11" s="141" customFormat="1" x14ac:dyDescent="0.25">
      <c r="A145" s="34" t="s">
        <v>265</v>
      </c>
      <c r="B145" s="35"/>
      <c r="C145" s="34">
        <v>0.5</v>
      </c>
      <c r="D145" s="34">
        <f t="shared" si="11"/>
        <v>0</v>
      </c>
      <c r="E145" s="36">
        <v>4.46</v>
      </c>
      <c r="F145" s="37"/>
      <c r="G145" s="37" t="s">
        <v>156</v>
      </c>
      <c r="H145" s="35"/>
      <c r="I145" s="29"/>
      <c r="J145" s="29"/>
      <c r="K145" s="29"/>
    </row>
    <row r="146" spans="1:11" s="141" customFormat="1" x14ac:dyDescent="0.25">
      <c r="A146" s="34" t="s">
        <v>266</v>
      </c>
      <c r="B146" s="35"/>
      <c r="C146" s="34">
        <v>0.5</v>
      </c>
      <c r="D146" s="34">
        <f t="shared" si="11"/>
        <v>0</v>
      </c>
      <c r="E146" s="36">
        <v>4.93</v>
      </c>
      <c r="F146" s="37"/>
      <c r="G146" s="37" t="s">
        <v>156</v>
      </c>
      <c r="H146" s="35"/>
      <c r="I146" s="29"/>
      <c r="J146" s="29"/>
      <c r="K146" s="29"/>
    </row>
    <row r="147" spans="1:11" s="141" customFormat="1" x14ac:dyDescent="0.25">
      <c r="A147" s="34" t="s">
        <v>267</v>
      </c>
      <c r="B147" s="35"/>
      <c r="C147" s="34">
        <v>0.25</v>
      </c>
      <c r="D147" s="34">
        <f t="shared" si="11"/>
        <v>0</v>
      </c>
      <c r="E147" s="36"/>
      <c r="F147" s="37"/>
      <c r="G147" s="37" t="s">
        <v>156</v>
      </c>
      <c r="H147" s="35"/>
      <c r="I147" s="29"/>
      <c r="J147" s="29"/>
      <c r="K147" s="29"/>
    </row>
    <row r="148" spans="1:11" s="141" customFormat="1" x14ac:dyDescent="0.25">
      <c r="A148" s="116" t="s">
        <v>450</v>
      </c>
      <c r="B148" s="35"/>
      <c r="C148" s="34">
        <v>0.25</v>
      </c>
      <c r="D148" s="34">
        <f t="shared" si="11"/>
        <v>0</v>
      </c>
      <c r="E148" s="36"/>
      <c r="F148" s="37"/>
      <c r="G148" s="37"/>
      <c r="H148" s="35"/>
      <c r="I148" s="29"/>
      <c r="J148" s="29"/>
      <c r="K148" s="29"/>
    </row>
    <row r="149" spans="1:11" s="141" customFormat="1" x14ac:dyDescent="0.25">
      <c r="A149" s="116" t="s">
        <v>451</v>
      </c>
      <c r="B149" s="35"/>
      <c r="C149" s="34">
        <v>0.5</v>
      </c>
      <c r="D149" s="34">
        <f t="shared" si="11"/>
        <v>0</v>
      </c>
      <c r="E149" s="36"/>
      <c r="F149" s="37"/>
      <c r="G149" s="37"/>
      <c r="H149" s="35"/>
      <c r="I149" s="29"/>
      <c r="J149" s="29"/>
      <c r="K149" s="29"/>
    </row>
    <row r="150" spans="1:11" s="141" customFormat="1" x14ac:dyDescent="0.25">
      <c r="A150" s="116" t="s">
        <v>452</v>
      </c>
      <c r="B150" s="35"/>
      <c r="C150" s="34">
        <v>0.5</v>
      </c>
      <c r="D150" s="34">
        <f t="shared" si="11"/>
        <v>0</v>
      </c>
      <c r="E150" s="36"/>
      <c r="F150" s="37"/>
      <c r="G150" s="37"/>
      <c r="H150" s="35"/>
      <c r="I150" s="29"/>
      <c r="J150" s="29"/>
      <c r="K150" s="29"/>
    </row>
    <row r="151" spans="1:11" s="141" customFormat="1" x14ac:dyDescent="0.25">
      <c r="A151" s="34" t="s">
        <v>268</v>
      </c>
      <c r="B151" s="35"/>
      <c r="C151" s="34">
        <v>0.5</v>
      </c>
      <c r="D151" s="34">
        <f t="shared" si="11"/>
        <v>0</v>
      </c>
      <c r="E151" s="36">
        <v>0.94</v>
      </c>
      <c r="F151" s="37"/>
      <c r="G151" s="37" t="s">
        <v>156</v>
      </c>
      <c r="H151" s="35"/>
      <c r="I151" s="29"/>
      <c r="J151" s="29"/>
      <c r="K151" s="29"/>
    </row>
    <row r="152" spans="1:11" s="141" customFormat="1" x14ac:dyDescent="0.25">
      <c r="A152" s="34" t="s">
        <v>269</v>
      </c>
      <c r="B152" s="35"/>
      <c r="C152" s="34">
        <v>0.125</v>
      </c>
      <c r="D152" s="34">
        <f t="shared" si="11"/>
        <v>0</v>
      </c>
      <c r="E152" s="36">
        <v>0.75</v>
      </c>
      <c r="F152" s="37"/>
      <c r="G152" s="37" t="s">
        <v>156</v>
      </c>
      <c r="H152" s="35"/>
      <c r="I152" s="29"/>
      <c r="J152" s="29"/>
      <c r="K152" s="29"/>
    </row>
    <row r="153" spans="1:11" s="141" customFormat="1" x14ac:dyDescent="0.25">
      <c r="A153" s="34" t="s">
        <v>270</v>
      </c>
      <c r="B153" s="35"/>
      <c r="C153" s="34">
        <v>1</v>
      </c>
      <c r="D153" s="34">
        <f t="shared" si="11"/>
        <v>0</v>
      </c>
      <c r="E153" s="36">
        <v>2.35</v>
      </c>
      <c r="F153" s="37"/>
      <c r="G153" s="37" t="s">
        <v>156</v>
      </c>
      <c r="H153" s="35"/>
      <c r="I153" s="29"/>
      <c r="J153" s="29"/>
      <c r="K153" s="29"/>
    </row>
    <row r="154" spans="1:11" s="141" customFormat="1" x14ac:dyDescent="0.25">
      <c r="A154" s="34" t="s">
        <v>271</v>
      </c>
      <c r="B154" s="35"/>
      <c r="C154" s="34">
        <v>0.08</v>
      </c>
      <c r="D154" s="34">
        <f t="shared" si="11"/>
        <v>0</v>
      </c>
      <c r="E154" s="36">
        <v>3.16</v>
      </c>
      <c r="F154" s="37"/>
      <c r="G154" s="37" t="s">
        <v>156</v>
      </c>
      <c r="H154" s="35"/>
      <c r="I154" s="29"/>
      <c r="J154" s="29"/>
      <c r="K154" s="29"/>
    </row>
    <row r="155" spans="1:11" s="141" customFormat="1" x14ac:dyDescent="0.25">
      <c r="A155" s="34" t="s">
        <v>272</v>
      </c>
      <c r="B155" s="35"/>
      <c r="C155" s="34">
        <v>0.1</v>
      </c>
      <c r="D155" s="34">
        <f t="shared" si="11"/>
        <v>0</v>
      </c>
      <c r="E155" s="36">
        <v>4.75</v>
      </c>
      <c r="F155" s="37"/>
      <c r="G155" s="37" t="s">
        <v>156</v>
      </c>
      <c r="H155" s="35"/>
      <c r="I155" s="29"/>
      <c r="J155" s="29"/>
      <c r="K155" s="29"/>
    </row>
    <row r="156" spans="1:11" s="141" customFormat="1" x14ac:dyDescent="0.25">
      <c r="A156" s="34" t="s">
        <v>273</v>
      </c>
      <c r="B156" s="35"/>
      <c r="C156" s="34">
        <v>0.125</v>
      </c>
      <c r="D156" s="34">
        <f t="shared" si="11"/>
        <v>0</v>
      </c>
      <c r="E156" s="36">
        <v>6.04</v>
      </c>
      <c r="F156" s="37"/>
      <c r="G156" s="37" t="s">
        <v>156</v>
      </c>
      <c r="H156" s="35"/>
      <c r="I156" s="29"/>
      <c r="J156" s="29"/>
      <c r="K156" s="29"/>
    </row>
    <row r="157" spans="1:11" s="141" customFormat="1" x14ac:dyDescent="0.25">
      <c r="A157" s="34" t="s">
        <v>274</v>
      </c>
      <c r="B157" s="35"/>
      <c r="C157" s="34">
        <v>0.5</v>
      </c>
      <c r="D157" s="34">
        <f t="shared" si="11"/>
        <v>0</v>
      </c>
      <c r="E157" s="36"/>
      <c r="F157" s="37"/>
      <c r="G157" s="37" t="s">
        <v>156</v>
      </c>
      <c r="H157" s="35"/>
      <c r="I157" s="29"/>
      <c r="J157" s="29"/>
      <c r="K157" s="29"/>
    </row>
    <row r="158" spans="1:11" s="141" customFormat="1" x14ac:dyDescent="0.25">
      <c r="A158" s="34" t="s">
        <v>275</v>
      </c>
      <c r="B158" s="35"/>
      <c r="C158" s="34">
        <v>0.15</v>
      </c>
      <c r="D158" s="34">
        <f t="shared" si="11"/>
        <v>0</v>
      </c>
      <c r="E158" s="36"/>
      <c r="F158" s="37"/>
      <c r="G158" s="37" t="s">
        <v>156</v>
      </c>
      <c r="H158" s="35"/>
      <c r="I158" s="29"/>
      <c r="J158" s="29"/>
      <c r="K158" s="29"/>
    </row>
    <row r="159" spans="1:11" s="144" customFormat="1" x14ac:dyDescent="0.25">
      <c r="A159" s="163" t="s">
        <v>276</v>
      </c>
      <c r="B159" s="163"/>
      <c r="C159" s="163">
        <v>0.15</v>
      </c>
      <c r="D159" s="117">
        <f t="shared" si="11"/>
        <v>0</v>
      </c>
      <c r="E159" s="164"/>
      <c r="F159" s="165"/>
      <c r="G159" s="165" t="s">
        <v>156</v>
      </c>
      <c r="H159" s="163"/>
      <c r="I159" s="113"/>
      <c r="J159" s="113"/>
      <c r="K159" s="113"/>
    </row>
    <row r="160" spans="1:11" s="144" customFormat="1" x14ac:dyDescent="0.25">
      <c r="A160" s="42" t="s">
        <v>277</v>
      </c>
      <c r="B160" s="43"/>
      <c r="C160" s="43"/>
      <c r="D160" s="43">
        <f>SUM(D142:D159)</f>
        <v>0</v>
      </c>
      <c r="E160" s="44"/>
      <c r="F160" s="45"/>
      <c r="G160" s="45"/>
      <c r="H160" s="43"/>
      <c r="I160" s="27"/>
      <c r="J160" s="27"/>
      <c r="K160" s="27"/>
    </row>
    <row r="161" spans="1:11" s="144" customFormat="1" x14ac:dyDescent="0.25">
      <c r="A161" s="46" t="s">
        <v>393</v>
      </c>
      <c r="B161" s="47"/>
      <c r="C161" s="47"/>
      <c r="D161" s="153">
        <f>Targets!K13</f>
        <v>2.5</v>
      </c>
      <c r="E161" s="48"/>
      <c r="F161" s="49"/>
      <c r="G161" s="49"/>
      <c r="H161" s="47"/>
      <c r="I161" s="27"/>
      <c r="J161" s="27"/>
      <c r="K161" s="27"/>
    </row>
    <row r="162" spans="1:11" s="144" customFormat="1" x14ac:dyDescent="0.25">
      <c r="A162" s="46" t="s">
        <v>395</v>
      </c>
      <c r="B162" s="47"/>
      <c r="C162" s="47"/>
      <c r="D162" s="47">
        <f>D160-D161</f>
        <v>-2.5</v>
      </c>
      <c r="E162" s="48"/>
      <c r="F162" s="49"/>
      <c r="G162" s="49"/>
      <c r="H162" s="47"/>
      <c r="I162" s="27"/>
      <c r="J162" s="27"/>
      <c r="K162" s="27"/>
    </row>
    <row r="163" spans="1:11" s="144" customFormat="1" x14ac:dyDescent="0.25">
      <c r="A163" s="50"/>
      <c r="B163" s="47"/>
      <c r="C163" s="47"/>
      <c r="D163" s="47"/>
      <c r="E163" s="48"/>
      <c r="F163" s="49"/>
      <c r="G163" s="49"/>
      <c r="H163" s="47"/>
      <c r="I163" s="27"/>
      <c r="J163" s="27"/>
      <c r="K163" s="27"/>
    </row>
    <row r="164" spans="1:11" s="144" customFormat="1" x14ac:dyDescent="0.25">
      <c r="A164" s="51" t="s">
        <v>278</v>
      </c>
      <c r="B164" s="53"/>
      <c r="C164" s="53"/>
      <c r="D164" s="53"/>
      <c r="E164" s="54"/>
      <c r="F164" s="55"/>
      <c r="G164" s="55"/>
      <c r="H164" s="53"/>
      <c r="I164" s="27"/>
      <c r="J164" s="27"/>
      <c r="K164" s="27"/>
    </row>
    <row r="165" spans="1:11" s="141" customFormat="1" x14ac:dyDescent="0.25">
      <c r="A165" s="56" t="s">
        <v>279</v>
      </c>
      <c r="B165" s="57"/>
      <c r="C165" s="56">
        <v>0.125</v>
      </c>
      <c r="D165" s="34">
        <f t="shared" ref="D165:D174" si="12">B165*C165</f>
        <v>0</v>
      </c>
      <c r="E165" s="58">
        <v>0.11</v>
      </c>
      <c r="F165" s="59"/>
      <c r="G165" s="59" t="s">
        <v>38</v>
      </c>
      <c r="H165" s="57"/>
      <c r="I165" s="29"/>
      <c r="J165" s="29"/>
      <c r="K165" s="29"/>
    </row>
    <row r="166" spans="1:11" s="141" customFormat="1" x14ac:dyDescent="0.25">
      <c r="A166" s="34" t="s">
        <v>280</v>
      </c>
      <c r="B166" s="35"/>
      <c r="C166" s="34">
        <v>0.25</v>
      </c>
      <c r="D166" s="34">
        <f t="shared" si="12"/>
        <v>0</v>
      </c>
      <c r="E166" s="36">
        <v>0.12</v>
      </c>
      <c r="F166" s="37"/>
      <c r="G166" s="37" t="s">
        <v>38</v>
      </c>
      <c r="H166" s="35"/>
      <c r="I166" s="29"/>
      <c r="J166" s="29"/>
      <c r="K166" s="29"/>
    </row>
    <row r="167" spans="1:11" s="141" customFormat="1" x14ac:dyDescent="0.25">
      <c r="A167" s="34" t="s">
        <v>281</v>
      </c>
      <c r="B167" s="35"/>
      <c r="C167" s="34">
        <v>0.25</v>
      </c>
      <c r="D167" s="34">
        <f t="shared" si="12"/>
        <v>0</v>
      </c>
      <c r="E167" s="36">
        <v>0.23</v>
      </c>
      <c r="F167" s="37"/>
      <c r="G167" s="37" t="s">
        <v>38</v>
      </c>
      <c r="H167" s="35"/>
      <c r="I167" s="29"/>
      <c r="J167" s="29"/>
      <c r="K167" s="29"/>
    </row>
    <row r="168" spans="1:11" s="141" customFormat="1" x14ac:dyDescent="0.25">
      <c r="A168" s="34" t="s">
        <v>282</v>
      </c>
      <c r="B168" s="35"/>
      <c r="C168" s="34">
        <v>0.5</v>
      </c>
      <c r="D168" s="34">
        <f t="shared" si="12"/>
        <v>0</v>
      </c>
      <c r="E168" s="36">
        <v>0.3</v>
      </c>
      <c r="F168" s="37"/>
      <c r="G168" s="37" t="s">
        <v>38</v>
      </c>
      <c r="H168" s="35"/>
      <c r="I168" s="29"/>
      <c r="J168" s="29"/>
      <c r="K168" s="29"/>
    </row>
    <row r="169" spans="1:11" s="141" customFormat="1" x14ac:dyDescent="0.25">
      <c r="A169" s="34" t="s">
        <v>283</v>
      </c>
      <c r="B169" s="35"/>
      <c r="C169" s="34">
        <v>0.25</v>
      </c>
      <c r="D169" s="34">
        <f t="shared" si="12"/>
        <v>0</v>
      </c>
      <c r="E169" s="36">
        <v>0.48</v>
      </c>
      <c r="F169" s="37"/>
      <c r="G169" s="37" t="s">
        <v>38</v>
      </c>
      <c r="H169" s="35"/>
      <c r="I169" s="29"/>
      <c r="J169" s="29"/>
      <c r="K169" s="29"/>
    </row>
    <row r="170" spans="1:11" s="141" customFormat="1" x14ac:dyDescent="0.25">
      <c r="A170" s="34" t="s">
        <v>284</v>
      </c>
      <c r="B170" s="35"/>
      <c r="C170" s="34">
        <v>0.25</v>
      </c>
      <c r="D170" s="34">
        <f t="shared" si="12"/>
        <v>0</v>
      </c>
      <c r="E170" s="36">
        <v>0.53</v>
      </c>
      <c r="F170" s="37"/>
      <c r="G170" s="37" t="s">
        <v>38</v>
      </c>
      <c r="H170" s="35"/>
      <c r="I170" s="29"/>
      <c r="J170" s="29"/>
      <c r="K170" s="29"/>
    </row>
    <row r="171" spans="1:11" s="141" customFormat="1" x14ac:dyDescent="0.25">
      <c r="A171" s="34" t="s">
        <v>285</v>
      </c>
      <c r="B171" s="35"/>
      <c r="C171" s="34">
        <v>2.5</v>
      </c>
      <c r="D171" s="34">
        <f t="shared" si="12"/>
        <v>0</v>
      </c>
      <c r="E171" s="36">
        <v>9.3800000000000008</v>
      </c>
      <c r="F171" s="37" t="s">
        <v>208</v>
      </c>
      <c r="G171" s="37" t="s">
        <v>38</v>
      </c>
      <c r="H171" s="35"/>
      <c r="I171" s="29"/>
      <c r="J171" s="29"/>
      <c r="K171" s="29"/>
    </row>
    <row r="172" spans="1:11" s="141" customFormat="1" x14ac:dyDescent="0.25">
      <c r="A172" s="34" t="s">
        <v>286</v>
      </c>
      <c r="B172" s="35"/>
      <c r="C172" s="34">
        <v>2</v>
      </c>
      <c r="D172" s="34">
        <f t="shared" si="12"/>
        <v>0</v>
      </c>
      <c r="E172" s="36">
        <v>5.83</v>
      </c>
      <c r="F172" s="37" t="s">
        <v>208</v>
      </c>
      <c r="G172" s="37" t="s">
        <v>38</v>
      </c>
      <c r="H172" s="35"/>
      <c r="I172" s="29"/>
      <c r="J172" s="29"/>
      <c r="K172" s="29"/>
    </row>
    <row r="173" spans="1:11" s="141" customFormat="1" x14ac:dyDescent="0.25">
      <c r="A173" s="34" t="s">
        <v>287</v>
      </c>
      <c r="B173" s="35"/>
      <c r="C173" s="34">
        <v>1.2</v>
      </c>
      <c r="D173" s="34">
        <f t="shared" si="12"/>
        <v>0</v>
      </c>
      <c r="E173" s="36"/>
      <c r="F173" s="37" t="s">
        <v>208</v>
      </c>
      <c r="G173" s="37" t="s">
        <v>38</v>
      </c>
      <c r="H173" s="35"/>
      <c r="I173" s="29"/>
      <c r="J173" s="29"/>
      <c r="K173" s="29"/>
    </row>
    <row r="174" spans="1:11" s="141" customFormat="1" x14ac:dyDescent="0.25">
      <c r="A174" s="38" t="s">
        <v>288</v>
      </c>
      <c r="B174" s="41"/>
      <c r="C174" s="38">
        <v>0.5</v>
      </c>
      <c r="D174" s="34">
        <f t="shared" si="12"/>
        <v>0</v>
      </c>
      <c r="E174" s="39"/>
      <c r="F174" s="40"/>
      <c r="G174" s="40" t="s">
        <v>38</v>
      </c>
      <c r="H174" s="41"/>
      <c r="I174" s="29"/>
      <c r="J174" s="29"/>
      <c r="K174" s="29"/>
    </row>
    <row r="175" spans="1:11" s="144" customFormat="1" x14ac:dyDescent="0.25">
      <c r="A175" s="42" t="s">
        <v>289</v>
      </c>
      <c r="B175" s="43"/>
      <c r="C175" s="43"/>
      <c r="D175" s="43">
        <f>SUM(D165:D174)</f>
        <v>0</v>
      </c>
      <c r="E175" s="44"/>
      <c r="F175" s="45"/>
      <c r="G175" s="45"/>
      <c r="H175" s="43"/>
      <c r="I175" s="27"/>
      <c r="J175" s="27"/>
      <c r="K175" s="27"/>
    </row>
    <row r="176" spans="1:11" s="144" customFormat="1" x14ac:dyDescent="0.25">
      <c r="A176" s="46" t="s">
        <v>393</v>
      </c>
      <c r="B176" s="47"/>
      <c r="C176" s="47"/>
      <c r="D176" s="47">
        <f>Targets!K14</f>
        <v>2.5</v>
      </c>
      <c r="E176" s="48"/>
      <c r="F176" s="49"/>
      <c r="G176" s="49"/>
      <c r="H176" s="47"/>
      <c r="I176" s="27"/>
      <c r="J176" s="27"/>
      <c r="K176" s="27"/>
    </row>
    <row r="177" spans="1:11" s="144" customFormat="1" x14ac:dyDescent="0.25">
      <c r="A177" s="46" t="s">
        <v>395</v>
      </c>
      <c r="B177" s="47"/>
      <c r="C177" s="47"/>
      <c r="D177" s="153">
        <f>D175-D176</f>
        <v>-2.5</v>
      </c>
      <c r="E177" s="48"/>
      <c r="F177" s="49"/>
      <c r="G177" s="49"/>
      <c r="H177" s="47"/>
      <c r="I177" s="27"/>
      <c r="J177" s="27"/>
      <c r="K177" s="27"/>
    </row>
    <row r="178" spans="1:11" s="144" customFormat="1" x14ac:dyDescent="0.25">
      <c r="A178" s="50"/>
      <c r="B178" s="47"/>
      <c r="C178" s="47"/>
      <c r="D178" s="47"/>
      <c r="E178" s="48"/>
      <c r="F178" s="49"/>
      <c r="G178" s="49"/>
      <c r="H178" s="47"/>
      <c r="I178" s="27"/>
      <c r="J178" s="27"/>
      <c r="K178" s="27"/>
    </row>
    <row r="179" spans="1:11" s="144" customFormat="1" x14ac:dyDescent="0.25">
      <c r="A179" s="46" t="s">
        <v>290</v>
      </c>
      <c r="B179" s="47"/>
      <c r="C179" s="47"/>
      <c r="D179" s="47">
        <f>SUM(D108,(D130:D133))</f>
        <v>0</v>
      </c>
      <c r="E179" s="47"/>
      <c r="F179" s="49"/>
      <c r="G179" s="49"/>
      <c r="H179" s="47"/>
      <c r="I179" s="27"/>
      <c r="J179" s="27"/>
      <c r="K179" s="27"/>
    </row>
    <row r="180" spans="1:11" s="144" customFormat="1" x14ac:dyDescent="0.25">
      <c r="A180" s="46" t="s">
        <v>393</v>
      </c>
      <c r="B180" s="47"/>
      <c r="C180" s="47"/>
      <c r="D180" s="153">
        <f>Targets!K15</f>
        <v>50</v>
      </c>
      <c r="E180" s="48"/>
      <c r="F180" s="49"/>
      <c r="G180" s="49"/>
      <c r="H180" s="47"/>
      <c r="I180" s="27"/>
      <c r="J180" s="27"/>
      <c r="K180" s="27"/>
    </row>
    <row r="181" spans="1:11" s="144" customFormat="1" x14ac:dyDescent="0.25">
      <c r="A181" s="46" t="s">
        <v>395</v>
      </c>
      <c r="B181" s="47"/>
      <c r="C181" s="47"/>
      <c r="D181" s="47">
        <f>D179-D180</f>
        <v>-50</v>
      </c>
      <c r="E181" s="48"/>
      <c r="F181" s="49"/>
      <c r="G181" s="49"/>
      <c r="H181" s="47"/>
      <c r="I181" s="27"/>
      <c r="J181" s="27"/>
      <c r="K181" s="27"/>
    </row>
    <row r="182" spans="1:11" s="144" customFormat="1" x14ac:dyDescent="0.25">
      <c r="A182" s="50"/>
      <c r="B182" s="47"/>
      <c r="C182" s="47"/>
      <c r="D182" s="47"/>
      <c r="E182" s="48"/>
      <c r="F182" s="49"/>
      <c r="G182" s="49"/>
      <c r="H182" s="47"/>
      <c r="I182" s="27"/>
      <c r="J182" s="27"/>
      <c r="K182" s="27"/>
    </row>
    <row r="183" spans="1:11" s="144" customFormat="1" x14ac:dyDescent="0.25">
      <c r="A183" s="50"/>
      <c r="B183" s="47"/>
      <c r="C183" s="47"/>
      <c r="D183" s="47"/>
      <c r="E183" s="48"/>
      <c r="F183" s="49"/>
      <c r="G183" s="49"/>
      <c r="H183" s="47"/>
      <c r="I183" s="27"/>
      <c r="J183" s="27"/>
      <c r="K183" s="27"/>
    </row>
    <row r="184" spans="1:11" s="144" customFormat="1" x14ac:dyDescent="0.25">
      <c r="A184" s="46" t="s">
        <v>291</v>
      </c>
      <c r="B184" s="47"/>
      <c r="C184" s="47"/>
      <c r="D184" s="47">
        <f>SUM((D120:D123),(D149:D152))</f>
        <v>0</v>
      </c>
      <c r="E184" s="47"/>
      <c r="F184" s="49"/>
      <c r="G184" s="49"/>
      <c r="H184" s="47"/>
      <c r="I184" s="27"/>
      <c r="J184" s="27"/>
      <c r="K184" s="27"/>
    </row>
    <row r="185" spans="1:11" s="144" customFormat="1" x14ac:dyDescent="0.25">
      <c r="A185" s="46" t="s">
        <v>393</v>
      </c>
      <c r="B185" s="47"/>
      <c r="C185" s="47"/>
      <c r="D185" s="47">
        <f>Targets!K16</f>
        <v>400</v>
      </c>
      <c r="E185" s="48"/>
      <c r="F185" s="49"/>
      <c r="G185" s="49"/>
      <c r="H185" s="47"/>
      <c r="I185" s="27"/>
      <c r="J185" s="27"/>
      <c r="K185" s="27"/>
    </row>
    <row r="186" spans="1:11" s="144" customFormat="1" x14ac:dyDescent="0.25">
      <c r="A186" s="46" t="s">
        <v>395</v>
      </c>
      <c r="B186" s="47"/>
      <c r="C186" s="47"/>
      <c r="D186" s="47">
        <f>D184-D185</f>
        <v>-400</v>
      </c>
      <c r="E186" s="48"/>
      <c r="F186" s="49"/>
      <c r="G186" s="49"/>
      <c r="H186" s="47"/>
      <c r="I186" s="27"/>
      <c r="J186" s="27"/>
      <c r="K186" s="27"/>
    </row>
    <row r="187" spans="1:11" s="144" customFormat="1" x14ac:dyDescent="0.25">
      <c r="A187" s="50"/>
      <c r="B187" s="47"/>
      <c r="C187" s="47"/>
      <c r="D187" s="47"/>
      <c r="E187" s="48"/>
      <c r="F187" s="49"/>
      <c r="G187" s="49"/>
      <c r="H187" s="47"/>
      <c r="I187" s="27"/>
      <c r="J187" s="27"/>
      <c r="K187" s="27"/>
    </row>
    <row r="188" spans="1:11" s="144" customFormat="1" x14ac:dyDescent="0.25">
      <c r="A188" s="50"/>
      <c r="B188" s="47"/>
      <c r="C188" s="47"/>
      <c r="D188" s="47"/>
      <c r="E188" s="48"/>
      <c r="F188" s="49"/>
      <c r="G188" s="49"/>
      <c r="H188" s="47"/>
      <c r="I188" s="27"/>
      <c r="J188" s="27"/>
      <c r="K188" s="27"/>
    </row>
    <row r="189" spans="1:11" s="144" customFormat="1" x14ac:dyDescent="0.25">
      <c r="A189" s="51" t="s">
        <v>292</v>
      </c>
      <c r="B189" s="53"/>
      <c r="C189" s="53"/>
      <c r="D189" s="53"/>
      <c r="E189" s="54"/>
      <c r="F189" s="55"/>
      <c r="G189" s="55"/>
      <c r="H189" s="53"/>
      <c r="I189" s="27"/>
      <c r="J189" s="27"/>
      <c r="K189" s="27"/>
    </row>
    <row r="190" spans="1:11" s="141" customFormat="1" x14ac:dyDescent="0.25">
      <c r="A190" s="34" t="s">
        <v>293</v>
      </c>
      <c r="B190" s="35"/>
      <c r="C190" s="34">
        <v>0.5</v>
      </c>
      <c r="D190" s="34">
        <f t="shared" ref="D190:D191" si="13">B190*C190</f>
        <v>0</v>
      </c>
      <c r="E190" s="36"/>
      <c r="F190" s="37"/>
      <c r="G190" s="37"/>
      <c r="H190" s="74"/>
      <c r="I190" s="29"/>
      <c r="J190" s="29"/>
      <c r="K190" s="29"/>
    </row>
    <row r="191" spans="1:11" s="141" customFormat="1" x14ac:dyDescent="0.25">
      <c r="A191" s="34" t="s">
        <v>294</v>
      </c>
      <c r="B191" s="35"/>
      <c r="C191" s="34">
        <v>0.5</v>
      </c>
      <c r="D191" s="34">
        <f t="shared" si="13"/>
        <v>0</v>
      </c>
      <c r="E191" s="36"/>
      <c r="F191" s="37"/>
      <c r="G191" s="37"/>
      <c r="H191" s="74"/>
      <c r="I191" s="29"/>
      <c r="J191" s="29"/>
      <c r="K191" s="29"/>
    </row>
    <row r="192" spans="1:11" s="144" customFormat="1" x14ac:dyDescent="0.25">
      <c r="A192" s="75" t="s">
        <v>295</v>
      </c>
      <c r="B192" s="76"/>
      <c r="C192" s="76"/>
      <c r="D192" s="76">
        <f>SUM(D190:D191)</f>
        <v>0</v>
      </c>
      <c r="E192" s="77"/>
      <c r="F192" s="78"/>
      <c r="G192" s="78"/>
      <c r="H192" s="76"/>
      <c r="I192" s="27"/>
      <c r="J192" s="27"/>
      <c r="K192" s="27"/>
    </row>
    <row r="193" spans="1:11" s="144" customFormat="1" x14ac:dyDescent="0.25">
      <c r="A193" s="46" t="s">
        <v>393</v>
      </c>
      <c r="B193" s="47"/>
      <c r="C193" s="47"/>
      <c r="D193" s="47">
        <f>Targets!K17</f>
        <v>15</v>
      </c>
      <c r="E193" s="77"/>
      <c r="F193" s="78"/>
      <c r="G193" s="78"/>
      <c r="H193" s="76"/>
      <c r="I193" s="27"/>
      <c r="J193" s="27"/>
      <c r="K193" s="27"/>
    </row>
    <row r="194" spans="1:11" s="144" customFormat="1" x14ac:dyDescent="0.25">
      <c r="A194" s="46" t="s">
        <v>395</v>
      </c>
      <c r="B194" s="47"/>
      <c r="C194" s="47"/>
      <c r="D194" s="47">
        <f>D192-D193</f>
        <v>-15</v>
      </c>
      <c r="E194" s="77"/>
      <c r="F194" s="78"/>
      <c r="G194" s="78"/>
      <c r="H194" s="76"/>
      <c r="I194" s="27"/>
      <c r="J194" s="27"/>
      <c r="K194" s="27"/>
    </row>
    <row r="195" spans="1:11" s="144" customFormat="1" x14ac:dyDescent="0.25">
      <c r="A195" s="79"/>
      <c r="B195" s="76"/>
      <c r="C195" s="76"/>
      <c r="D195" s="76"/>
      <c r="E195" s="77"/>
      <c r="F195" s="78"/>
      <c r="G195" s="78"/>
      <c r="H195" s="76"/>
      <c r="I195" s="27"/>
      <c r="J195" s="27"/>
      <c r="K195" s="27"/>
    </row>
    <row r="196" spans="1:11" s="144" customFormat="1" x14ac:dyDescent="0.25">
      <c r="A196" s="79" t="s">
        <v>296</v>
      </c>
      <c r="B196" s="76"/>
      <c r="C196" s="76"/>
      <c r="D196" s="76"/>
      <c r="E196" s="77"/>
      <c r="F196" s="78"/>
      <c r="G196" s="78"/>
      <c r="H196" s="76"/>
      <c r="I196" s="27"/>
      <c r="J196" s="27"/>
      <c r="K196" s="27"/>
    </row>
    <row r="197" spans="1:11" s="141" customFormat="1" x14ac:dyDescent="0.25">
      <c r="A197" s="34" t="s">
        <v>297</v>
      </c>
      <c r="B197" s="35"/>
      <c r="C197" s="34">
        <v>0.25</v>
      </c>
      <c r="D197" s="34">
        <f t="shared" ref="D197:D199" si="14">B197*C197</f>
        <v>0</v>
      </c>
      <c r="E197" s="36"/>
      <c r="F197" s="37"/>
      <c r="G197" s="37"/>
      <c r="H197" s="35"/>
      <c r="I197" s="29"/>
      <c r="J197" s="29"/>
      <c r="K197" s="29"/>
    </row>
    <row r="198" spans="1:11" s="141" customFormat="1" x14ac:dyDescent="0.25">
      <c r="A198" s="34" t="s">
        <v>298</v>
      </c>
      <c r="B198" s="35"/>
      <c r="C198" s="34">
        <v>0.25</v>
      </c>
      <c r="D198" s="34">
        <f t="shared" si="14"/>
        <v>0</v>
      </c>
      <c r="E198" s="36"/>
      <c r="F198" s="37"/>
      <c r="G198" s="37"/>
      <c r="H198" s="35"/>
      <c r="I198" s="29"/>
      <c r="J198" s="29"/>
      <c r="K198" s="29"/>
    </row>
    <row r="199" spans="1:11" s="141" customFormat="1" x14ac:dyDescent="0.25">
      <c r="A199" s="34" t="s">
        <v>299</v>
      </c>
      <c r="B199" s="35"/>
      <c r="C199" s="34">
        <v>0</v>
      </c>
      <c r="D199" s="34">
        <f t="shared" si="14"/>
        <v>0</v>
      </c>
      <c r="E199" s="36"/>
      <c r="F199" s="37"/>
      <c r="G199" s="37"/>
      <c r="H199" s="35"/>
      <c r="I199" s="29"/>
      <c r="J199" s="29"/>
      <c r="K199" s="29"/>
    </row>
    <row r="200" spans="1:11" s="144" customFormat="1" ht="30" x14ac:dyDescent="0.25">
      <c r="A200" s="80" t="s">
        <v>300</v>
      </c>
      <c r="B200" s="76"/>
      <c r="C200" s="76"/>
      <c r="D200" s="76">
        <f>SUM(D197:D199)+D192</f>
        <v>0</v>
      </c>
      <c r="E200" s="77"/>
      <c r="F200" s="78"/>
      <c r="G200" s="78"/>
      <c r="H200" s="76"/>
      <c r="I200" s="27"/>
      <c r="J200" s="27"/>
      <c r="K200" s="27"/>
    </row>
    <row r="201" spans="1:11" s="144" customFormat="1" x14ac:dyDescent="0.25">
      <c r="A201" s="46" t="s">
        <v>393</v>
      </c>
      <c r="B201" s="47"/>
      <c r="C201" s="47"/>
      <c r="D201" s="47">
        <f>Targets!K18</f>
        <v>30</v>
      </c>
      <c r="E201" s="77"/>
      <c r="F201" s="78"/>
      <c r="G201" s="78"/>
      <c r="H201" s="76"/>
      <c r="I201" s="27"/>
      <c r="J201" s="27"/>
      <c r="K201" s="27"/>
    </row>
    <row r="202" spans="1:11" s="144" customFormat="1" x14ac:dyDescent="0.25">
      <c r="A202" s="46" t="s">
        <v>395</v>
      </c>
      <c r="B202" s="47"/>
      <c r="C202" s="47"/>
      <c r="D202" s="47">
        <f>D200-D201</f>
        <v>-30</v>
      </c>
      <c r="E202" s="77"/>
      <c r="F202" s="78"/>
      <c r="G202" s="78"/>
      <c r="H202" s="76"/>
      <c r="I202" s="27"/>
      <c r="J202" s="27"/>
      <c r="K202" s="27"/>
    </row>
    <row r="203" spans="1:11" s="144" customFormat="1" x14ac:dyDescent="0.25">
      <c r="A203" s="79"/>
      <c r="B203" s="76"/>
      <c r="C203" s="76"/>
      <c r="D203" s="76"/>
      <c r="E203" s="77"/>
      <c r="F203" s="78"/>
      <c r="G203" s="78"/>
      <c r="H203" s="76"/>
      <c r="I203" s="27"/>
      <c r="J203" s="27"/>
      <c r="K203" s="27"/>
    </row>
    <row r="204" spans="1:11" s="144" customFormat="1" x14ac:dyDescent="0.25">
      <c r="A204" s="79" t="s">
        <v>301</v>
      </c>
      <c r="B204" s="76"/>
      <c r="C204" s="76"/>
      <c r="D204" s="76"/>
      <c r="E204" s="77"/>
      <c r="F204" s="78"/>
      <c r="G204" s="78"/>
      <c r="H204" s="76"/>
      <c r="I204" s="27"/>
      <c r="J204" s="27"/>
      <c r="K204" s="27"/>
    </row>
    <row r="205" spans="1:11" s="141" customFormat="1" x14ac:dyDescent="0.25">
      <c r="A205" s="34" t="s">
        <v>302</v>
      </c>
      <c r="B205" s="35"/>
      <c r="C205" s="34">
        <v>0.5</v>
      </c>
      <c r="D205" s="34">
        <f t="shared" ref="D205:D206" si="15">B205*C205</f>
        <v>0</v>
      </c>
      <c r="E205" s="36">
        <v>4.0999999999999996</v>
      </c>
      <c r="F205" s="37" t="s">
        <v>198</v>
      </c>
      <c r="G205" s="37" t="s">
        <v>156</v>
      </c>
      <c r="H205" s="35"/>
      <c r="I205" s="29"/>
      <c r="J205" s="29"/>
      <c r="K205" s="29"/>
    </row>
    <row r="206" spans="1:11" s="141" customFormat="1" x14ac:dyDescent="0.25">
      <c r="A206" s="34" t="s">
        <v>303</v>
      </c>
      <c r="B206" s="35"/>
      <c r="C206" s="34">
        <v>0.5</v>
      </c>
      <c r="D206" s="34">
        <f t="shared" si="15"/>
        <v>0</v>
      </c>
      <c r="E206" s="36">
        <v>0.39</v>
      </c>
      <c r="F206" s="37" t="s">
        <v>198</v>
      </c>
      <c r="G206" s="37" t="s">
        <v>156</v>
      </c>
      <c r="H206" s="35"/>
      <c r="I206" s="29"/>
      <c r="J206" s="29"/>
      <c r="K206" s="29"/>
    </row>
    <row r="207" spans="1:11" s="144" customFormat="1" x14ac:dyDescent="0.25">
      <c r="A207" s="75" t="s">
        <v>304</v>
      </c>
      <c r="B207" s="76"/>
      <c r="C207" s="76"/>
      <c r="D207" s="76">
        <f>SUM(D205:D206)</f>
        <v>0</v>
      </c>
      <c r="E207" s="77"/>
      <c r="F207" s="78"/>
      <c r="G207" s="78"/>
      <c r="H207" s="76"/>
      <c r="I207" s="27"/>
      <c r="J207" s="27"/>
      <c r="K207" s="27"/>
    </row>
    <row r="208" spans="1:11" s="144" customFormat="1" x14ac:dyDescent="0.25">
      <c r="A208" s="46" t="s">
        <v>393</v>
      </c>
      <c r="B208" s="47"/>
      <c r="C208" s="47"/>
      <c r="D208" s="47">
        <f>Targets!K19</f>
        <v>10</v>
      </c>
      <c r="E208" s="77"/>
      <c r="F208" s="78"/>
      <c r="G208" s="78"/>
      <c r="H208" s="76"/>
      <c r="I208" s="27"/>
      <c r="J208" s="27"/>
      <c r="K208" s="27"/>
    </row>
    <row r="209" spans="1:11" s="144" customFormat="1" x14ac:dyDescent="0.25">
      <c r="A209" s="46" t="s">
        <v>395</v>
      </c>
      <c r="B209" s="47"/>
      <c r="C209" s="47"/>
      <c r="D209" s="47">
        <f>D207-D208</f>
        <v>-10</v>
      </c>
      <c r="E209" s="77"/>
      <c r="F209" s="78"/>
      <c r="G209" s="78"/>
      <c r="H209" s="76"/>
      <c r="I209" s="27"/>
      <c r="J209" s="27"/>
      <c r="K209" s="27"/>
    </row>
    <row r="210" spans="1:11" s="144" customFormat="1" x14ac:dyDescent="0.25">
      <c r="A210" s="47"/>
      <c r="B210" s="47"/>
      <c r="C210" s="47"/>
      <c r="D210" s="47"/>
      <c r="E210" s="48"/>
      <c r="F210" s="49"/>
      <c r="G210" s="49"/>
      <c r="H210" s="47"/>
      <c r="I210" s="27"/>
      <c r="J210" s="27"/>
      <c r="K210" s="27"/>
    </row>
    <row r="211" spans="1:11" s="144" customFormat="1" x14ac:dyDescent="0.25">
      <c r="A211" s="79" t="s">
        <v>305</v>
      </c>
      <c r="B211" s="79"/>
      <c r="C211" s="79"/>
      <c r="D211" s="79"/>
      <c r="E211" s="81"/>
      <c r="F211" s="82"/>
      <c r="G211" s="82"/>
      <c r="H211" s="79"/>
      <c r="I211" s="27"/>
      <c r="J211" s="27"/>
      <c r="K211" s="27"/>
    </row>
    <row r="212" spans="1:11" s="141" customFormat="1" x14ac:dyDescent="0.25">
      <c r="A212" s="34" t="s">
        <v>306</v>
      </c>
      <c r="B212" s="83"/>
      <c r="C212" s="34">
        <v>0.5</v>
      </c>
      <c r="D212" s="34">
        <f t="shared" ref="D212:D215" si="16">B212*C212</f>
        <v>0</v>
      </c>
      <c r="E212" s="85"/>
      <c r="F212" s="86"/>
      <c r="G212" s="86"/>
      <c r="H212" s="83"/>
      <c r="I212" s="29"/>
      <c r="J212" s="29"/>
      <c r="K212" s="29"/>
    </row>
    <row r="213" spans="1:11" s="141" customFormat="1" x14ac:dyDescent="0.25">
      <c r="A213" s="34" t="s">
        <v>307</v>
      </c>
      <c r="B213" s="83"/>
      <c r="C213" s="34">
        <v>0.5</v>
      </c>
      <c r="D213" s="34">
        <f t="shared" si="16"/>
        <v>0</v>
      </c>
      <c r="E213" s="85"/>
      <c r="F213" s="86"/>
      <c r="G213" s="86"/>
      <c r="H213" s="83"/>
      <c r="I213" s="29"/>
      <c r="J213" s="29"/>
      <c r="K213" s="29"/>
    </row>
    <row r="214" spans="1:11" s="141" customFormat="1" x14ac:dyDescent="0.25">
      <c r="A214" s="34" t="s">
        <v>308</v>
      </c>
      <c r="B214" s="35"/>
      <c r="C214" s="34">
        <v>0.5</v>
      </c>
      <c r="D214" s="34">
        <f t="shared" si="16"/>
        <v>0</v>
      </c>
      <c r="E214" s="36">
        <v>0.16</v>
      </c>
      <c r="F214" s="37"/>
      <c r="G214" s="37" t="s">
        <v>38</v>
      </c>
      <c r="H214" s="35"/>
      <c r="I214" s="29"/>
      <c r="J214" s="29"/>
      <c r="K214" s="29"/>
    </row>
    <row r="215" spans="1:11" s="141" customFormat="1" x14ac:dyDescent="0.25">
      <c r="A215" s="34" t="s">
        <v>309</v>
      </c>
      <c r="B215" s="35"/>
      <c r="C215" s="34">
        <v>4</v>
      </c>
      <c r="D215" s="34">
        <f t="shared" si="16"/>
        <v>0</v>
      </c>
      <c r="E215" s="36"/>
      <c r="F215" s="37"/>
      <c r="G215" s="37"/>
      <c r="H215" s="35"/>
      <c r="I215" s="29"/>
      <c r="J215" s="29"/>
      <c r="K215" s="29"/>
    </row>
    <row r="216" spans="1:11" s="144" customFormat="1" x14ac:dyDescent="0.25">
      <c r="A216" s="166" t="s">
        <v>310</v>
      </c>
      <c r="B216" s="76"/>
      <c r="C216" s="76"/>
      <c r="D216" s="76">
        <f>SUM(D212:D215)</f>
        <v>0</v>
      </c>
      <c r="E216" s="90"/>
      <c r="F216" s="78"/>
      <c r="G216" s="78"/>
      <c r="H216" s="76"/>
      <c r="I216" s="27"/>
      <c r="J216" s="27"/>
      <c r="K216" s="27"/>
    </row>
    <row r="217" spans="1:11" s="144" customFormat="1" x14ac:dyDescent="0.25">
      <c r="A217" s="46" t="s">
        <v>393</v>
      </c>
      <c r="B217" s="47"/>
      <c r="C217" s="47"/>
      <c r="D217" s="47">
        <f>Targets!K20</f>
        <v>20</v>
      </c>
      <c r="E217" s="90"/>
      <c r="F217" s="78"/>
      <c r="G217" s="78"/>
      <c r="H217" s="76"/>
      <c r="I217" s="27"/>
      <c r="J217" s="27"/>
      <c r="K217" s="27"/>
    </row>
    <row r="218" spans="1:11" s="144" customFormat="1" x14ac:dyDescent="0.25">
      <c r="A218" s="46" t="s">
        <v>395</v>
      </c>
      <c r="B218" s="47"/>
      <c r="C218" s="47"/>
      <c r="D218" s="47">
        <f>D216-D217</f>
        <v>-20</v>
      </c>
      <c r="E218" s="90"/>
      <c r="F218" s="78"/>
      <c r="G218" s="78"/>
      <c r="H218" s="76"/>
      <c r="I218" s="27"/>
      <c r="J218" s="27"/>
      <c r="K218" s="27"/>
    </row>
    <row r="219" spans="1:11" s="144" customFormat="1" x14ac:dyDescent="0.25">
      <c r="A219" s="47"/>
      <c r="B219" s="47"/>
      <c r="C219" s="47"/>
      <c r="D219" s="47"/>
      <c r="E219" s="48"/>
      <c r="F219" s="49"/>
      <c r="G219" s="49"/>
      <c r="H219" s="47"/>
      <c r="I219" s="27"/>
      <c r="J219" s="27"/>
      <c r="K219" s="27"/>
    </row>
    <row r="220" spans="1:11" s="144" customFormat="1" x14ac:dyDescent="0.25">
      <c r="A220" s="79" t="s">
        <v>67</v>
      </c>
      <c r="B220" s="47"/>
      <c r="C220" s="47"/>
      <c r="D220" s="47"/>
      <c r="E220" s="48"/>
      <c r="F220" s="49"/>
      <c r="G220" s="49"/>
      <c r="H220" s="47"/>
      <c r="I220" s="27"/>
      <c r="J220" s="27"/>
      <c r="K220" s="27"/>
    </row>
    <row r="221" spans="1:11" s="141" customFormat="1" x14ac:dyDescent="0.25">
      <c r="A221" s="34" t="s">
        <v>311</v>
      </c>
      <c r="B221" s="35"/>
      <c r="C221" s="34">
        <v>0.33300000000000002</v>
      </c>
      <c r="D221" s="34">
        <f t="shared" ref="D221:D223" si="17">B221*C221</f>
        <v>0</v>
      </c>
      <c r="E221" s="36">
        <v>0.26</v>
      </c>
      <c r="F221" s="37"/>
      <c r="G221" s="37" t="s">
        <v>312</v>
      </c>
      <c r="H221" s="37"/>
      <c r="I221" s="29"/>
      <c r="J221" s="29"/>
      <c r="K221" s="29"/>
    </row>
    <row r="222" spans="1:11" s="141" customFormat="1" x14ac:dyDescent="0.25">
      <c r="A222" s="34" t="s">
        <v>313</v>
      </c>
      <c r="B222" s="35"/>
      <c r="C222" s="34">
        <v>0.33300000000000002</v>
      </c>
      <c r="D222" s="34">
        <f t="shared" si="17"/>
        <v>0</v>
      </c>
      <c r="E222" s="36">
        <v>0.19</v>
      </c>
      <c r="F222" s="37"/>
      <c r="G222" s="37" t="s">
        <v>312</v>
      </c>
      <c r="H222" s="37"/>
      <c r="I222" s="29"/>
      <c r="J222" s="29"/>
      <c r="K222" s="29"/>
    </row>
    <row r="223" spans="1:11" s="141" customFormat="1" x14ac:dyDescent="0.25">
      <c r="A223" s="34" t="s">
        <v>314</v>
      </c>
      <c r="B223" s="35"/>
      <c r="C223" s="34">
        <v>1</v>
      </c>
      <c r="D223" s="34">
        <f t="shared" si="17"/>
        <v>0</v>
      </c>
      <c r="E223" s="36">
        <v>15.82</v>
      </c>
      <c r="F223" s="37"/>
      <c r="G223" s="37" t="s">
        <v>312</v>
      </c>
      <c r="H223" s="37"/>
      <c r="I223" s="29"/>
      <c r="J223" s="29"/>
      <c r="K223" s="29"/>
    </row>
    <row r="224" spans="1:11" s="141" customFormat="1" x14ac:dyDescent="0.25">
      <c r="A224" s="84" t="s">
        <v>315</v>
      </c>
      <c r="B224" s="76"/>
      <c r="C224" s="87"/>
      <c r="D224" s="87">
        <f>SUM(D221:D223)</f>
        <v>0</v>
      </c>
      <c r="E224" s="88"/>
      <c r="F224" s="89"/>
      <c r="G224" s="89"/>
      <c r="H224" s="71"/>
      <c r="I224" s="30"/>
      <c r="J224" s="30"/>
      <c r="K224" s="30"/>
    </row>
    <row r="225" spans="1:11" s="144" customFormat="1" x14ac:dyDescent="0.25">
      <c r="A225" s="46" t="s">
        <v>393</v>
      </c>
      <c r="B225" s="47"/>
      <c r="C225" s="47"/>
      <c r="D225" s="153">
        <f>Targets!K21</f>
        <v>7.5</v>
      </c>
      <c r="E225" s="90"/>
      <c r="F225" s="78"/>
      <c r="G225" s="78"/>
      <c r="H225" s="76"/>
      <c r="I225" s="27"/>
      <c r="J225" s="27"/>
      <c r="K225" s="27"/>
    </row>
    <row r="226" spans="1:11" s="144" customFormat="1" x14ac:dyDescent="0.25">
      <c r="A226" s="46" t="s">
        <v>395</v>
      </c>
      <c r="B226" s="47"/>
      <c r="C226" s="47"/>
      <c r="D226" s="47">
        <f>D224-D225</f>
        <v>-7.5</v>
      </c>
      <c r="E226" s="90"/>
      <c r="F226" s="78"/>
      <c r="G226" s="78"/>
      <c r="H226" s="76"/>
      <c r="I226" s="27"/>
      <c r="J226" s="27"/>
      <c r="K226" s="27"/>
    </row>
    <row r="227" spans="1:11" s="144" customFormat="1" x14ac:dyDescent="0.25">
      <c r="A227" s="79"/>
      <c r="B227" s="76"/>
      <c r="C227" s="76"/>
      <c r="D227" s="76"/>
      <c r="E227" s="90"/>
      <c r="F227" s="78"/>
      <c r="G227" s="78"/>
      <c r="H227" s="76"/>
      <c r="I227" s="27"/>
      <c r="J227" s="27"/>
      <c r="K227" s="27"/>
    </row>
    <row r="228" spans="1:11" s="144" customFormat="1" x14ac:dyDescent="0.25">
      <c r="A228" s="79" t="s">
        <v>316</v>
      </c>
      <c r="B228" s="76"/>
      <c r="C228" s="76"/>
      <c r="D228" s="76"/>
      <c r="E228" s="90"/>
      <c r="F228" s="78"/>
      <c r="G228" s="78"/>
      <c r="H228" s="76"/>
      <c r="I228" s="27"/>
      <c r="J228" s="27"/>
      <c r="K228" s="27"/>
    </row>
    <row r="229" spans="1:11" s="141" customFormat="1" x14ac:dyDescent="0.25">
      <c r="A229" s="34" t="s">
        <v>317</v>
      </c>
      <c r="B229" s="35"/>
      <c r="C229" s="34">
        <v>2</v>
      </c>
      <c r="D229" s="34">
        <f t="shared" ref="D229:D231" si="18">B229*C229</f>
        <v>0</v>
      </c>
      <c r="E229" s="36">
        <v>1.27</v>
      </c>
      <c r="F229" s="37" t="s">
        <v>318</v>
      </c>
      <c r="G229" s="37" t="s">
        <v>156</v>
      </c>
      <c r="H229" s="35"/>
      <c r="I229" s="29"/>
      <c r="J229" s="29"/>
      <c r="K229" s="29"/>
    </row>
    <row r="230" spans="1:11" s="141" customFormat="1" x14ac:dyDescent="0.25">
      <c r="A230" s="34" t="s">
        <v>319</v>
      </c>
      <c r="B230" s="35"/>
      <c r="C230" s="34">
        <v>2</v>
      </c>
      <c r="D230" s="34">
        <f t="shared" si="18"/>
        <v>0</v>
      </c>
      <c r="E230" s="36">
        <v>1.4</v>
      </c>
      <c r="F230" s="37" t="s">
        <v>318</v>
      </c>
      <c r="G230" s="37" t="s">
        <v>156</v>
      </c>
      <c r="H230" s="35"/>
      <c r="I230" s="29"/>
      <c r="J230" s="29"/>
      <c r="K230" s="29"/>
    </row>
    <row r="231" spans="1:11" s="141" customFormat="1" x14ac:dyDescent="0.25">
      <c r="A231" s="34" t="s">
        <v>320</v>
      </c>
      <c r="B231" s="35"/>
      <c r="C231" s="34">
        <v>2</v>
      </c>
      <c r="D231" s="34">
        <f t="shared" si="18"/>
        <v>0</v>
      </c>
      <c r="E231" s="91"/>
      <c r="F231" s="37"/>
      <c r="G231" s="37"/>
      <c r="H231" s="35"/>
      <c r="I231" s="29"/>
      <c r="J231" s="29"/>
      <c r="K231" s="29"/>
    </row>
    <row r="232" spans="1:11" s="144" customFormat="1" x14ac:dyDescent="0.25">
      <c r="A232" s="166" t="s">
        <v>321</v>
      </c>
      <c r="B232" s="76"/>
      <c r="C232" s="76"/>
      <c r="D232" s="76">
        <f>SUM(D229:D231)</f>
        <v>0</v>
      </c>
      <c r="E232" s="90"/>
      <c r="F232" s="78"/>
      <c r="G232" s="78"/>
      <c r="H232" s="76"/>
      <c r="I232" s="27"/>
      <c r="J232" s="27"/>
      <c r="K232" s="27"/>
    </row>
    <row r="233" spans="1:11" s="144" customFormat="1" x14ac:dyDescent="0.25">
      <c r="A233" s="46" t="s">
        <v>393</v>
      </c>
      <c r="B233" s="47"/>
      <c r="C233" s="47"/>
      <c r="D233" s="153">
        <f>Targets!K22</f>
        <v>2.5</v>
      </c>
      <c r="E233" s="90"/>
      <c r="F233" s="78"/>
      <c r="G233" s="78"/>
      <c r="H233" s="76"/>
      <c r="I233" s="27"/>
      <c r="J233" s="27"/>
      <c r="K233" s="27"/>
    </row>
    <row r="234" spans="1:11" s="144" customFormat="1" x14ac:dyDescent="0.25">
      <c r="A234" s="46" t="s">
        <v>395</v>
      </c>
      <c r="B234" s="47"/>
      <c r="C234" s="47"/>
      <c r="D234" s="47">
        <f>D232-D233</f>
        <v>-2.5</v>
      </c>
      <c r="E234" s="90"/>
      <c r="F234" s="78"/>
      <c r="G234" s="78"/>
      <c r="H234" s="76"/>
      <c r="I234" s="27"/>
      <c r="J234" s="27"/>
      <c r="K234" s="27"/>
    </row>
    <row r="235" spans="1:11" s="144" customFormat="1" x14ac:dyDescent="0.25">
      <c r="A235" s="79"/>
      <c r="B235" s="76"/>
      <c r="C235" s="76"/>
      <c r="D235" s="76"/>
      <c r="E235" s="90"/>
      <c r="F235" s="78"/>
      <c r="G235" s="78"/>
      <c r="H235" s="76"/>
      <c r="I235" s="27"/>
      <c r="J235" s="27"/>
      <c r="K235" s="27"/>
    </row>
    <row r="236" spans="1:11" s="144" customFormat="1" x14ac:dyDescent="0.25">
      <c r="A236" s="79" t="s">
        <v>74</v>
      </c>
      <c r="B236" s="76"/>
      <c r="C236" s="76"/>
      <c r="D236" s="76"/>
      <c r="E236" s="90"/>
      <c r="F236" s="78"/>
      <c r="G236" s="78"/>
      <c r="H236" s="76"/>
      <c r="I236" s="27"/>
      <c r="J236" s="27"/>
      <c r="K236" s="27"/>
    </row>
    <row r="237" spans="1:11" s="141" customFormat="1" x14ac:dyDescent="0.25">
      <c r="A237" s="34" t="s">
        <v>322</v>
      </c>
      <c r="B237" s="35"/>
      <c r="C237" s="34">
        <v>2</v>
      </c>
      <c r="D237" s="34">
        <f t="shared" ref="D237:D240" si="19">B237*C237</f>
        <v>0</v>
      </c>
      <c r="E237" s="36">
        <v>4.21</v>
      </c>
      <c r="F237" s="37" t="s">
        <v>323</v>
      </c>
      <c r="G237" s="37" t="s">
        <v>156</v>
      </c>
      <c r="H237" s="37"/>
      <c r="I237" s="29"/>
      <c r="J237" s="29"/>
      <c r="K237" s="29"/>
    </row>
    <row r="238" spans="1:11" s="141" customFormat="1" x14ac:dyDescent="0.25">
      <c r="A238" s="34" t="s">
        <v>324</v>
      </c>
      <c r="B238" s="35"/>
      <c r="C238" s="34">
        <v>0.5</v>
      </c>
      <c r="D238" s="34">
        <f t="shared" si="19"/>
        <v>0</v>
      </c>
      <c r="E238" s="36">
        <v>1.08</v>
      </c>
      <c r="F238" s="37" t="s">
        <v>155</v>
      </c>
      <c r="G238" s="37" t="s">
        <v>156</v>
      </c>
      <c r="H238" s="37"/>
      <c r="I238" s="29"/>
      <c r="J238" s="29"/>
      <c r="K238" s="29"/>
    </row>
    <row r="239" spans="1:11" s="141" customFormat="1" x14ac:dyDescent="0.25">
      <c r="A239" s="34" t="s">
        <v>325</v>
      </c>
      <c r="B239" s="35"/>
      <c r="C239" s="34">
        <v>0.5</v>
      </c>
      <c r="D239" s="34">
        <f t="shared" si="19"/>
        <v>0</v>
      </c>
      <c r="E239" s="36">
        <v>3.34</v>
      </c>
      <c r="F239" s="37" t="s">
        <v>200</v>
      </c>
      <c r="G239" s="37" t="s">
        <v>156</v>
      </c>
      <c r="H239" s="37"/>
      <c r="I239" s="29"/>
      <c r="J239" s="29"/>
      <c r="K239" s="29"/>
    </row>
    <row r="240" spans="1:11" s="141" customFormat="1" x14ac:dyDescent="0.25">
      <c r="A240" s="34" t="s">
        <v>326</v>
      </c>
      <c r="B240" s="35"/>
      <c r="C240" s="34">
        <v>15</v>
      </c>
      <c r="D240" s="34">
        <f t="shared" si="19"/>
        <v>0</v>
      </c>
      <c r="E240" s="36">
        <v>4.7</v>
      </c>
      <c r="F240" s="37" t="s">
        <v>327</v>
      </c>
      <c r="G240" s="37" t="s">
        <v>156</v>
      </c>
      <c r="H240" s="37"/>
      <c r="I240" s="29"/>
      <c r="J240" s="29"/>
      <c r="K240" s="29"/>
    </row>
    <row r="241" spans="1:11" s="144" customFormat="1" x14ac:dyDescent="0.25">
      <c r="A241" s="75" t="s">
        <v>328</v>
      </c>
      <c r="B241" s="76"/>
      <c r="C241" s="76"/>
      <c r="D241" s="76">
        <f>SUM(D237:D240)</f>
        <v>0</v>
      </c>
      <c r="E241" s="90"/>
      <c r="F241" s="78"/>
      <c r="G241" s="78"/>
      <c r="H241" s="76"/>
      <c r="I241" s="27"/>
      <c r="J241" s="27"/>
      <c r="K241" s="27"/>
    </row>
    <row r="242" spans="1:11" s="144" customFormat="1" x14ac:dyDescent="0.25">
      <c r="A242" s="46" t="s">
        <v>393</v>
      </c>
      <c r="B242" s="47"/>
      <c r="C242" s="47"/>
      <c r="D242" s="47">
        <f>Targets!K23</f>
        <v>5</v>
      </c>
      <c r="E242" s="90"/>
      <c r="F242" s="78"/>
      <c r="G242" s="78"/>
      <c r="H242" s="76"/>
      <c r="I242" s="27"/>
      <c r="J242" s="27"/>
      <c r="K242" s="27"/>
    </row>
    <row r="243" spans="1:11" s="144" customFormat="1" x14ac:dyDescent="0.25">
      <c r="A243" s="46" t="s">
        <v>395</v>
      </c>
      <c r="B243" s="47"/>
      <c r="C243" s="47"/>
      <c r="D243" s="47">
        <f>D241-D242</f>
        <v>-5</v>
      </c>
      <c r="E243" s="90"/>
      <c r="F243" s="78"/>
      <c r="G243" s="78"/>
      <c r="H243" s="76"/>
      <c r="I243" s="27"/>
      <c r="J243" s="27"/>
      <c r="K243" s="27"/>
    </row>
    <row r="244" spans="1:11" s="144" customFormat="1" x14ac:dyDescent="0.25">
      <c r="A244" s="79"/>
      <c r="B244" s="76"/>
      <c r="C244" s="76"/>
      <c r="D244" s="76"/>
      <c r="E244" s="90"/>
      <c r="F244" s="78"/>
      <c r="G244" s="78"/>
      <c r="H244" s="76"/>
      <c r="I244" s="27"/>
      <c r="J244" s="27"/>
      <c r="K244" s="27"/>
    </row>
    <row r="245" spans="1:11" s="144" customFormat="1" x14ac:dyDescent="0.25">
      <c r="A245" s="79" t="s">
        <v>77</v>
      </c>
      <c r="B245" s="76"/>
      <c r="C245" s="76"/>
      <c r="D245" s="76"/>
      <c r="E245" s="90"/>
      <c r="F245" s="78"/>
      <c r="G245" s="78"/>
      <c r="H245" s="76"/>
      <c r="I245" s="27"/>
      <c r="J245" s="27"/>
      <c r="K245" s="27"/>
    </row>
    <row r="246" spans="1:11" s="141" customFormat="1" x14ac:dyDescent="0.25">
      <c r="A246" s="34" t="s">
        <v>329</v>
      </c>
      <c r="B246" s="35"/>
      <c r="C246" s="34">
        <v>0.5</v>
      </c>
      <c r="D246" s="156">
        <f t="shared" ref="D246:D248" si="20">B246*C246</f>
        <v>0</v>
      </c>
      <c r="E246" s="91"/>
      <c r="F246" s="37" t="s">
        <v>330</v>
      </c>
      <c r="G246" s="37" t="s">
        <v>156</v>
      </c>
      <c r="H246" s="35"/>
      <c r="I246" s="29"/>
      <c r="J246" s="29"/>
      <c r="K246" s="29"/>
    </row>
    <row r="247" spans="1:11" s="141" customFormat="1" x14ac:dyDescent="0.25">
      <c r="A247" s="34" t="s">
        <v>331</v>
      </c>
      <c r="B247" s="35"/>
      <c r="C247" s="34">
        <v>0.1</v>
      </c>
      <c r="D247" s="34">
        <f t="shared" si="20"/>
        <v>0</v>
      </c>
      <c r="E247" s="36">
        <v>2.52</v>
      </c>
      <c r="F247" s="37" t="s">
        <v>198</v>
      </c>
      <c r="G247" s="37" t="s">
        <v>156</v>
      </c>
      <c r="H247" s="35"/>
      <c r="I247" s="29"/>
      <c r="J247" s="29"/>
      <c r="K247" s="29"/>
    </row>
    <row r="248" spans="1:11" s="141" customFormat="1" x14ac:dyDescent="0.25">
      <c r="A248" s="34" t="s">
        <v>332</v>
      </c>
      <c r="B248" s="35"/>
      <c r="C248" s="34">
        <v>0.5</v>
      </c>
      <c r="D248" s="34">
        <f t="shared" si="20"/>
        <v>0</v>
      </c>
      <c r="E248" s="36">
        <v>6.6</v>
      </c>
      <c r="F248" s="37" t="s">
        <v>200</v>
      </c>
      <c r="G248" s="37" t="s">
        <v>156</v>
      </c>
      <c r="H248" s="35"/>
      <c r="I248" s="29"/>
      <c r="J248" s="29"/>
      <c r="K248" s="29"/>
    </row>
    <row r="249" spans="1:11" s="144" customFormat="1" x14ac:dyDescent="0.25">
      <c r="A249" s="75" t="s">
        <v>333</v>
      </c>
      <c r="B249" s="76"/>
      <c r="C249" s="76"/>
      <c r="D249" s="76">
        <f>SUM(D246:D248)</f>
        <v>0</v>
      </c>
      <c r="E249" s="90"/>
      <c r="F249" s="78"/>
      <c r="G249" s="78"/>
      <c r="H249" s="76"/>
      <c r="I249" s="27"/>
      <c r="J249" s="27"/>
      <c r="K249" s="27"/>
    </row>
    <row r="250" spans="1:11" s="144" customFormat="1" x14ac:dyDescent="0.25">
      <c r="A250" s="46" t="s">
        <v>393</v>
      </c>
      <c r="B250" s="47"/>
      <c r="C250" s="47"/>
      <c r="D250" s="47">
        <f>Targets!K24</f>
        <v>6</v>
      </c>
      <c r="E250" s="90"/>
      <c r="F250" s="78"/>
      <c r="G250" s="78"/>
      <c r="H250" s="76"/>
      <c r="I250" s="27"/>
      <c r="J250" s="27"/>
      <c r="K250" s="27"/>
    </row>
    <row r="251" spans="1:11" s="144" customFormat="1" x14ac:dyDescent="0.25">
      <c r="A251" s="46" t="s">
        <v>395</v>
      </c>
      <c r="B251" s="47"/>
      <c r="C251" s="47"/>
      <c r="D251" s="47">
        <f>D249-D250</f>
        <v>-6</v>
      </c>
      <c r="E251" s="90"/>
      <c r="F251" s="78"/>
      <c r="G251" s="78"/>
      <c r="H251" s="76"/>
      <c r="I251" s="27"/>
      <c r="J251" s="27"/>
      <c r="K251" s="27"/>
    </row>
    <row r="252" spans="1:11" s="144" customFormat="1" x14ac:dyDescent="0.25">
      <c r="A252" s="79"/>
      <c r="B252" s="76"/>
      <c r="C252" s="76"/>
      <c r="D252" s="76"/>
      <c r="E252" s="90"/>
      <c r="F252" s="78"/>
      <c r="G252" s="78"/>
      <c r="H252" s="76"/>
      <c r="I252" s="27"/>
      <c r="J252" s="27"/>
      <c r="K252" s="27"/>
    </row>
    <row r="253" spans="1:11" s="144" customFormat="1" x14ac:dyDescent="0.25">
      <c r="A253" s="79" t="s">
        <v>334</v>
      </c>
      <c r="B253" s="76"/>
      <c r="C253" s="76"/>
      <c r="D253" s="76"/>
      <c r="E253" s="90"/>
      <c r="F253" s="78"/>
      <c r="G253" s="78"/>
      <c r="H253" s="76"/>
      <c r="I253" s="27"/>
      <c r="J253" s="27"/>
      <c r="K253" s="27"/>
    </row>
    <row r="254" spans="1:11" s="141" customFormat="1" x14ac:dyDescent="0.25">
      <c r="A254" s="34" t="s">
        <v>335</v>
      </c>
      <c r="B254" s="35"/>
      <c r="C254" s="34">
        <v>125</v>
      </c>
      <c r="D254" s="34">
        <f t="shared" ref="D254:D256" si="21">B254*C254</f>
        <v>0</v>
      </c>
      <c r="E254" s="36">
        <v>3.14</v>
      </c>
      <c r="F254" s="37" t="s">
        <v>198</v>
      </c>
      <c r="G254" s="37" t="s">
        <v>156</v>
      </c>
      <c r="H254" s="35"/>
      <c r="I254" s="29"/>
      <c r="J254" s="29"/>
      <c r="K254" s="29"/>
    </row>
    <row r="255" spans="1:11" s="141" customFormat="1" x14ac:dyDescent="0.25">
      <c r="A255" s="34" t="s">
        <v>336</v>
      </c>
      <c r="B255" s="35"/>
      <c r="C255" s="34">
        <v>100</v>
      </c>
      <c r="D255" s="34">
        <f t="shared" si="21"/>
        <v>0</v>
      </c>
      <c r="E255" s="36">
        <v>1.39</v>
      </c>
      <c r="F255" s="37" t="s">
        <v>155</v>
      </c>
      <c r="G255" s="37" t="s">
        <v>156</v>
      </c>
      <c r="H255" s="35"/>
      <c r="I255" s="29"/>
      <c r="J255" s="29"/>
      <c r="K255" s="29"/>
    </row>
    <row r="256" spans="1:11" s="141" customFormat="1" x14ac:dyDescent="0.25">
      <c r="A256" s="34" t="s">
        <v>337</v>
      </c>
      <c r="B256" s="35"/>
      <c r="C256" s="34">
        <v>40</v>
      </c>
      <c r="D256" s="34">
        <f t="shared" si="21"/>
        <v>0</v>
      </c>
      <c r="E256" s="36">
        <v>0.68</v>
      </c>
      <c r="F256" s="37" t="s">
        <v>165</v>
      </c>
      <c r="G256" s="37" t="s">
        <v>156</v>
      </c>
      <c r="H256" s="35"/>
      <c r="I256" s="29"/>
      <c r="J256" s="29"/>
      <c r="K256" s="29"/>
    </row>
    <row r="257" spans="1:11" s="144" customFormat="1" x14ac:dyDescent="0.25">
      <c r="A257" s="75" t="s">
        <v>338</v>
      </c>
      <c r="B257" s="76"/>
      <c r="C257" s="76"/>
      <c r="D257" s="76">
        <f>SUM(D254:D256)</f>
        <v>0</v>
      </c>
      <c r="E257" s="90"/>
      <c r="F257" s="78"/>
      <c r="G257" s="78"/>
      <c r="H257" s="76"/>
      <c r="I257" s="27"/>
      <c r="J257" s="27"/>
      <c r="K257" s="27"/>
    </row>
    <row r="258" spans="1:11" s="144" customFormat="1" x14ac:dyDescent="0.25">
      <c r="A258" s="46" t="s">
        <v>393</v>
      </c>
      <c r="B258" s="47"/>
      <c r="C258" s="47"/>
      <c r="D258" s="47">
        <f>Targets!K25</f>
        <v>400</v>
      </c>
      <c r="E258" s="90"/>
      <c r="F258" s="78"/>
      <c r="G258" s="78"/>
      <c r="H258" s="76"/>
      <c r="I258" s="27"/>
      <c r="J258" s="27"/>
      <c r="K258" s="27"/>
    </row>
    <row r="259" spans="1:11" s="144" customFormat="1" x14ac:dyDescent="0.25">
      <c r="A259" s="46" t="s">
        <v>395</v>
      </c>
      <c r="B259" s="47"/>
      <c r="C259" s="47"/>
      <c r="D259" s="47">
        <f>D257-D258</f>
        <v>-400</v>
      </c>
      <c r="E259" s="90"/>
      <c r="F259" s="78"/>
      <c r="G259" s="78"/>
      <c r="H259" s="76"/>
      <c r="I259" s="27"/>
      <c r="J259" s="27"/>
      <c r="K259" s="27"/>
    </row>
    <row r="260" spans="1:11" s="144" customFormat="1" x14ac:dyDescent="0.25">
      <c r="A260" s="79"/>
      <c r="B260" s="76"/>
      <c r="C260" s="76"/>
      <c r="D260" s="76"/>
      <c r="E260" s="90"/>
      <c r="F260" s="78"/>
      <c r="G260" s="78"/>
      <c r="H260" s="76"/>
      <c r="I260" s="27"/>
      <c r="J260" s="27"/>
      <c r="K260" s="27"/>
    </row>
    <row r="261" spans="1:11" s="144" customFormat="1" x14ac:dyDescent="0.25">
      <c r="A261" s="79" t="s">
        <v>339</v>
      </c>
      <c r="B261" s="76"/>
      <c r="C261" s="76"/>
      <c r="D261" s="76"/>
      <c r="E261" s="90"/>
      <c r="F261" s="78"/>
      <c r="G261" s="78"/>
      <c r="H261" s="76"/>
      <c r="I261" s="27"/>
      <c r="J261" s="27"/>
      <c r="K261" s="27"/>
    </row>
    <row r="262" spans="1:11" s="141" customFormat="1" x14ac:dyDescent="0.25">
      <c r="A262" s="34" t="s">
        <v>340</v>
      </c>
      <c r="B262" s="35"/>
      <c r="C262" s="34">
        <v>0.5</v>
      </c>
      <c r="D262" s="34">
        <f t="shared" ref="D262:D263" si="22">B262*C262</f>
        <v>0</v>
      </c>
      <c r="E262" s="36">
        <v>0.21</v>
      </c>
      <c r="F262" s="37"/>
      <c r="G262" s="37" t="s">
        <v>38</v>
      </c>
      <c r="H262" s="35"/>
      <c r="I262" s="29"/>
      <c r="J262" s="29"/>
      <c r="K262" s="29"/>
    </row>
    <row r="263" spans="1:11" s="141" customFormat="1" x14ac:dyDescent="0.25">
      <c r="A263" s="34" t="s">
        <v>341</v>
      </c>
      <c r="B263" s="35"/>
      <c r="C263" s="34">
        <v>0.5</v>
      </c>
      <c r="D263" s="34">
        <f t="shared" si="22"/>
        <v>0</v>
      </c>
      <c r="E263" s="36"/>
      <c r="F263" s="37"/>
      <c r="G263" s="37" t="s">
        <v>38</v>
      </c>
      <c r="H263" s="35"/>
      <c r="I263" s="29"/>
      <c r="J263" s="29"/>
      <c r="K263" s="29"/>
    </row>
    <row r="264" spans="1:11" s="144" customFormat="1" x14ac:dyDescent="0.25">
      <c r="A264" s="166" t="s">
        <v>342</v>
      </c>
      <c r="B264" s="76"/>
      <c r="C264" s="76"/>
      <c r="D264" s="76">
        <f>SUM(D262:D263)</f>
        <v>0</v>
      </c>
      <c r="E264" s="90"/>
      <c r="F264" s="78"/>
      <c r="G264" s="78"/>
      <c r="H264" s="76"/>
      <c r="I264" s="27"/>
      <c r="J264" s="27"/>
      <c r="K264" s="27"/>
    </row>
    <row r="265" spans="1:11" s="144" customFormat="1" x14ac:dyDescent="0.25">
      <c r="A265" s="46" t="s">
        <v>393</v>
      </c>
      <c r="B265" s="47"/>
      <c r="C265" s="47"/>
      <c r="D265" s="47">
        <f>Targets!K26</f>
        <v>32</v>
      </c>
      <c r="E265" s="90"/>
      <c r="F265" s="78"/>
      <c r="G265" s="78"/>
      <c r="H265" s="76"/>
      <c r="I265" s="27"/>
      <c r="J265" s="27"/>
      <c r="K265" s="27"/>
    </row>
    <row r="266" spans="1:11" s="144" customFormat="1" x14ac:dyDescent="0.25">
      <c r="A266" s="46" t="s">
        <v>395</v>
      </c>
      <c r="B266" s="47"/>
      <c r="C266" s="47"/>
      <c r="D266" s="47">
        <f>D264-D265</f>
        <v>-32</v>
      </c>
      <c r="E266" s="90"/>
      <c r="F266" s="78"/>
      <c r="G266" s="78"/>
      <c r="H266" s="76"/>
      <c r="I266" s="27"/>
      <c r="J266" s="27"/>
      <c r="K266" s="27"/>
    </row>
    <row r="267" spans="1:11" s="144" customFormat="1" x14ac:dyDescent="0.25">
      <c r="A267" s="79"/>
      <c r="B267" s="76"/>
      <c r="C267" s="76"/>
      <c r="D267" s="76"/>
      <c r="E267" s="90"/>
      <c r="F267" s="78"/>
      <c r="G267" s="78"/>
      <c r="H267" s="76"/>
      <c r="I267" s="27"/>
      <c r="J267" s="27"/>
      <c r="K267" s="27"/>
    </row>
    <row r="268" spans="1:11" s="144" customFormat="1" x14ac:dyDescent="0.25">
      <c r="A268" s="79" t="s">
        <v>343</v>
      </c>
      <c r="B268" s="76"/>
      <c r="C268" s="76"/>
      <c r="D268" s="76"/>
      <c r="E268" s="90"/>
      <c r="F268" s="78"/>
      <c r="G268" s="78"/>
      <c r="H268" s="76"/>
      <c r="I268" s="27"/>
      <c r="J268" s="27"/>
      <c r="K268" s="27"/>
    </row>
    <row r="269" spans="1:11" s="141" customFormat="1" x14ac:dyDescent="0.25">
      <c r="A269" s="34" t="s">
        <v>344</v>
      </c>
      <c r="B269" s="35"/>
      <c r="C269" s="34">
        <v>10</v>
      </c>
      <c r="D269" s="34">
        <f t="shared" ref="D269:D273" si="23">B269*C269</f>
        <v>0</v>
      </c>
      <c r="E269" s="36">
        <v>1.26</v>
      </c>
      <c r="F269" s="37" t="s">
        <v>200</v>
      </c>
      <c r="G269" s="37" t="s">
        <v>156</v>
      </c>
      <c r="H269" s="35"/>
      <c r="I269" s="29"/>
      <c r="J269" s="29"/>
      <c r="K269" s="29"/>
    </row>
    <row r="270" spans="1:11" s="141" customFormat="1" x14ac:dyDescent="0.25">
      <c r="A270" s="34" t="s">
        <v>344</v>
      </c>
      <c r="B270" s="35"/>
      <c r="C270" s="34">
        <v>30</v>
      </c>
      <c r="D270" s="34">
        <f t="shared" si="23"/>
        <v>0</v>
      </c>
      <c r="E270" s="36">
        <v>2.2200000000000002</v>
      </c>
      <c r="F270" s="37" t="s">
        <v>327</v>
      </c>
      <c r="G270" s="37" t="s">
        <v>156</v>
      </c>
      <c r="H270" s="35"/>
      <c r="I270" s="29"/>
      <c r="J270" s="29"/>
      <c r="K270" s="29"/>
    </row>
    <row r="271" spans="1:11" s="141" customFormat="1" x14ac:dyDescent="0.25">
      <c r="A271" s="34" t="s">
        <v>345</v>
      </c>
      <c r="B271" s="35"/>
      <c r="C271" s="34">
        <v>30</v>
      </c>
      <c r="D271" s="34">
        <f t="shared" si="23"/>
        <v>0</v>
      </c>
      <c r="E271" s="36"/>
      <c r="F271" s="37" t="s">
        <v>327</v>
      </c>
      <c r="G271" s="37" t="s">
        <v>156</v>
      </c>
      <c r="H271" s="35"/>
      <c r="I271" s="29"/>
      <c r="J271" s="29"/>
      <c r="K271" s="29"/>
    </row>
    <row r="272" spans="1:11" s="141" customFormat="1" x14ac:dyDescent="0.25">
      <c r="A272" s="34" t="s">
        <v>346</v>
      </c>
      <c r="B272" s="35"/>
      <c r="C272" s="34">
        <v>30</v>
      </c>
      <c r="D272" s="34">
        <f t="shared" si="23"/>
        <v>0</v>
      </c>
      <c r="E272" s="36"/>
      <c r="F272" s="37" t="s">
        <v>327</v>
      </c>
      <c r="G272" s="37" t="s">
        <v>156</v>
      </c>
      <c r="H272" s="35"/>
      <c r="I272" s="29"/>
      <c r="J272" s="29"/>
      <c r="K272" s="29"/>
    </row>
    <row r="273" spans="1:11" s="141" customFormat="1" x14ac:dyDescent="0.25">
      <c r="A273" s="34" t="s">
        <v>347</v>
      </c>
      <c r="B273" s="35"/>
      <c r="C273" s="34">
        <v>30</v>
      </c>
      <c r="D273" s="34">
        <f t="shared" si="23"/>
        <v>0</v>
      </c>
      <c r="E273" s="36"/>
      <c r="F273" s="37" t="s">
        <v>327</v>
      </c>
      <c r="G273" s="37" t="s">
        <v>156</v>
      </c>
      <c r="H273" s="35"/>
      <c r="I273" s="29"/>
      <c r="J273" s="29"/>
      <c r="K273" s="29"/>
    </row>
    <row r="274" spans="1:11" s="144" customFormat="1" x14ac:dyDescent="0.25">
      <c r="A274" s="166" t="s">
        <v>348</v>
      </c>
      <c r="B274" s="76"/>
      <c r="C274" s="76"/>
      <c r="D274" s="76">
        <f>SUM(D269:D273)</f>
        <v>0</v>
      </c>
      <c r="E274" s="90"/>
      <c r="F274" s="78"/>
      <c r="G274" s="78"/>
      <c r="H274" s="76"/>
      <c r="I274" s="27"/>
      <c r="J274" s="27"/>
      <c r="K274" s="27"/>
    </row>
    <row r="275" spans="1:11" s="144" customFormat="1" x14ac:dyDescent="0.25">
      <c r="A275" s="46" t="s">
        <v>393</v>
      </c>
      <c r="B275" s="47"/>
      <c r="C275" s="47"/>
      <c r="D275" s="47">
        <f>Targets!K27</f>
        <v>150</v>
      </c>
      <c r="E275" s="90"/>
      <c r="F275" s="78"/>
      <c r="G275" s="78"/>
      <c r="H275" s="76"/>
      <c r="I275" s="27"/>
      <c r="J275" s="27"/>
      <c r="K275" s="27"/>
    </row>
    <row r="276" spans="1:11" s="144" customFormat="1" x14ac:dyDescent="0.25">
      <c r="A276" s="46" t="s">
        <v>395</v>
      </c>
      <c r="B276" s="47"/>
      <c r="C276" s="47"/>
      <c r="D276" s="47">
        <f>D274-D275</f>
        <v>-150</v>
      </c>
      <c r="E276" s="90"/>
      <c r="F276" s="78"/>
      <c r="G276" s="78"/>
      <c r="H276" s="76"/>
      <c r="I276" s="27"/>
      <c r="J276" s="27"/>
      <c r="K276" s="27"/>
    </row>
    <row r="277" spans="1:11" s="144" customFormat="1" x14ac:dyDescent="0.25">
      <c r="A277" s="79"/>
      <c r="B277" s="76"/>
      <c r="C277" s="76"/>
      <c r="D277" s="76"/>
      <c r="E277" s="90"/>
      <c r="F277" s="78"/>
      <c r="G277" s="78"/>
      <c r="H277" s="76"/>
      <c r="I277" s="27"/>
      <c r="J277" s="27"/>
      <c r="K277" s="27"/>
    </row>
    <row r="278" spans="1:11" s="144" customFormat="1" x14ac:dyDescent="0.25">
      <c r="A278" s="79" t="s">
        <v>349</v>
      </c>
      <c r="B278" s="76"/>
      <c r="C278" s="76"/>
      <c r="D278" s="76"/>
      <c r="E278" s="90"/>
      <c r="F278" s="78"/>
      <c r="G278" s="78"/>
      <c r="H278" s="76"/>
      <c r="I278" s="27"/>
      <c r="J278" s="27"/>
      <c r="K278" s="27"/>
    </row>
    <row r="279" spans="1:11" s="141" customFormat="1" x14ac:dyDescent="0.25">
      <c r="A279" s="34" t="s">
        <v>350</v>
      </c>
      <c r="B279" s="35"/>
      <c r="C279" s="34">
        <v>10</v>
      </c>
      <c r="D279" s="34">
        <f t="shared" ref="D279:D282" si="24">B279*C279</f>
        <v>0</v>
      </c>
      <c r="E279" s="36">
        <v>1.62</v>
      </c>
      <c r="F279" s="37" t="s">
        <v>351</v>
      </c>
      <c r="G279" s="37" t="s">
        <v>352</v>
      </c>
      <c r="H279" s="35"/>
      <c r="I279" s="29"/>
      <c r="J279" s="29"/>
      <c r="K279" s="29"/>
    </row>
    <row r="280" spans="1:11" s="141" customFormat="1" x14ac:dyDescent="0.25">
      <c r="A280" s="34" t="s">
        <v>353</v>
      </c>
      <c r="B280" s="35"/>
      <c r="C280" s="34">
        <v>10</v>
      </c>
      <c r="D280" s="34">
        <f t="shared" si="24"/>
        <v>0</v>
      </c>
      <c r="E280" s="92">
        <v>2.0099999999999998</v>
      </c>
      <c r="F280" s="37" t="s">
        <v>165</v>
      </c>
      <c r="G280" s="37" t="s">
        <v>352</v>
      </c>
      <c r="H280" s="35"/>
      <c r="I280" s="29"/>
      <c r="J280" s="29"/>
      <c r="K280" s="29"/>
    </row>
    <row r="281" spans="1:11" s="141" customFormat="1" x14ac:dyDescent="0.25">
      <c r="A281" s="34" t="s">
        <v>353</v>
      </c>
      <c r="B281" s="35"/>
      <c r="C281" s="34">
        <v>5</v>
      </c>
      <c r="D281" s="34">
        <f t="shared" si="24"/>
        <v>0</v>
      </c>
      <c r="E281" s="36">
        <v>4.2699999999999996</v>
      </c>
      <c r="F281" s="37" t="s">
        <v>198</v>
      </c>
      <c r="G281" s="37" t="s">
        <v>352</v>
      </c>
      <c r="H281" s="35"/>
      <c r="I281" s="29"/>
      <c r="J281" s="29"/>
      <c r="K281" s="29"/>
    </row>
    <row r="282" spans="1:11" s="141" customFormat="1" x14ac:dyDescent="0.25">
      <c r="A282" s="34" t="s">
        <v>353</v>
      </c>
      <c r="B282" s="35"/>
      <c r="C282" s="34">
        <v>3</v>
      </c>
      <c r="D282" s="34">
        <f t="shared" si="24"/>
        <v>0</v>
      </c>
      <c r="E282" s="36">
        <v>7.96</v>
      </c>
      <c r="F282" s="37" t="s">
        <v>354</v>
      </c>
      <c r="G282" s="37" t="s">
        <v>352</v>
      </c>
      <c r="H282" s="35"/>
      <c r="I282" s="29"/>
      <c r="J282" s="29"/>
      <c r="K282" s="29"/>
    </row>
    <row r="283" spans="1:11" s="144" customFormat="1" x14ac:dyDescent="0.25">
      <c r="A283" s="75" t="s">
        <v>355</v>
      </c>
      <c r="B283" s="76"/>
      <c r="C283" s="76"/>
      <c r="D283" s="76">
        <f>SUM(D279:D282)</f>
        <v>0</v>
      </c>
      <c r="E283" s="90"/>
      <c r="F283" s="78"/>
      <c r="G283" s="78"/>
      <c r="H283" s="76"/>
      <c r="I283" s="27"/>
      <c r="J283" s="27"/>
      <c r="K283" s="27"/>
    </row>
    <row r="284" spans="1:11" s="144" customFormat="1" x14ac:dyDescent="0.25">
      <c r="A284" s="46" t="s">
        <v>393</v>
      </c>
      <c r="B284" s="47"/>
      <c r="C284" s="47"/>
      <c r="D284" s="153">
        <f>Targets!K28</f>
        <v>2.5</v>
      </c>
      <c r="E284" s="90"/>
      <c r="F284" s="78"/>
      <c r="G284" s="78"/>
      <c r="H284" s="76"/>
      <c r="I284" s="27"/>
      <c r="J284" s="27"/>
      <c r="K284" s="27"/>
    </row>
    <row r="285" spans="1:11" s="144" customFormat="1" x14ac:dyDescent="0.25">
      <c r="A285" s="46" t="s">
        <v>395</v>
      </c>
      <c r="B285" s="47"/>
      <c r="C285" s="47"/>
      <c r="D285" s="47">
        <f>D283-D284</f>
        <v>-2.5</v>
      </c>
      <c r="E285" s="90"/>
      <c r="F285" s="78"/>
      <c r="G285" s="78"/>
      <c r="H285" s="76"/>
      <c r="I285" s="27"/>
      <c r="J285" s="27"/>
      <c r="K285" s="27"/>
    </row>
    <row r="286" spans="1:11" s="144" customFormat="1" x14ac:dyDescent="0.25">
      <c r="A286" s="79"/>
      <c r="B286" s="76"/>
      <c r="C286" s="76"/>
      <c r="D286" s="76"/>
      <c r="E286" s="90"/>
      <c r="F286" s="78"/>
      <c r="G286" s="78"/>
      <c r="H286" s="76"/>
      <c r="I286" s="27"/>
      <c r="J286" s="27"/>
      <c r="K286" s="27"/>
    </row>
    <row r="287" spans="1:11" s="144" customFormat="1" x14ac:dyDescent="0.25">
      <c r="A287" s="79" t="s">
        <v>356</v>
      </c>
      <c r="B287" s="76"/>
      <c r="C287" s="76"/>
      <c r="D287" s="76"/>
      <c r="E287" s="90"/>
      <c r="F287" s="78"/>
      <c r="G287" s="78"/>
      <c r="H287" s="76"/>
      <c r="I287" s="27"/>
      <c r="J287" s="27"/>
      <c r="K287" s="27"/>
    </row>
    <row r="288" spans="1:11" s="141" customFormat="1" x14ac:dyDescent="0.25">
      <c r="A288" s="34" t="s">
        <v>357</v>
      </c>
      <c r="B288" s="35"/>
      <c r="C288" s="34">
        <v>1</v>
      </c>
      <c r="D288" s="34">
        <f t="shared" ref="D288:D289" si="25">B288*C288</f>
        <v>0</v>
      </c>
      <c r="E288" s="36">
        <v>10.35</v>
      </c>
      <c r="F288" s="37" t="s">
        <v>200</v>
      </c>
      <c r="G288" s="37" t="s">
        <v>352</v>
      </c>
      <c r="H288" s="35"/>
      <c r="I288" s="29"/>
      <c r="J288" s="29"/>
      <c r="K288" s="29"/>
    </row>
    <row r="289" spans="1:11" s="141" customFormat="1" x14ac:dyDescent="0.25">
      <c r="A289" s="34" t="s">
        <v>358</v>
      </c>
      <c r="B289" s="35"/>
      <c r="C289" s="34">
        <v>1</v>
      </c>
      <c r="D289" s="34">
        <f t="shared" si="25"/>
        <v>0</v>
      </c>
      <c r="E289" s="36"/>
      <c r="F289" s="37"/>
      <c r="G289" s="37"/>
      <c r="H289" s="35"/>
      <c r="I289" s="29"/>
      <c r="J289" s="29"/>
      <c r="K289" s="29"/>
    </row>
    <row r="290" spans="1:11" s="144" customFormat="1" x14ac:dyDescent="0.25">
      <c r="A290" s="166" t="s">
        <v>359</v>
      </c>
      <c r="B290" s="76"/>
      <c r="C290" s="76"/>
      <c r="D290" s="76">
        <f>SUM(D288:D289)</f>
        <v>0</v>
      </c>
      <c r="E290" s="90"/>
      <c r="F290" s="78"/>
      <c r="G290" s="78"/>
      <c r="H290" s="76"/>
      <c r="I290" s="27"/>
      <c r="J290" s="27"/>
      <c r="K290" s="27"/>
    </row>
    <row r="291" spans="1:11" s="144" customFormat="1" x14ac:dyDescent="0.25">
      <c r="A291" s="46" t="s">
        <v>393</v>
      </c>
      <c r="B291" s="47"/>
      <c r="C291" s="47"/>
      <c r="D291" s="47">
        <f>Targets!K29</f>
        <v>2.5</v>
      </c>
      <c r="E291" s="90"/>
      <c r="F291" s="78"/>
      <c r="G291" s="78"/>
      <c r="H291" s="76"/>
      <c r="I291" s="27"/>
      <c r="J291" s="27"/>
      <c r="K291" s="27"/>
    </row>
    <row r="292" spans="1:11" s="144" customFormat="1" x14ac:dyDescent="0.25">
      <c r="A292" s="46" t="s">
        <v>395</v>
      </c>
      <c r="B292" s="47"/>
      <c r="C292" s="47"/>
      <c r="D292" s="47">
        <f>D290-D291</f>
        <v>-2.5</v>
      </c>
      <c r="E292" s="90"/>
      <c r="F292" s="78"/>
      <c r="G292" s="78"/>
      <c r="H292" s="76"/>
      <c r="I292" s="27"/>
      <c r="J292" s="27"/>
      <c r="K292" s="27"/>
    </row>
    <row r="293" spans="1:11" s="144" customFormat="1" x14ac:dyDescent="0.25">
      <c r="A293" s="79"/>
      <c r="B293" s="76"/>
      <c r="C293" s="76"/>
      <c r="D293" s="76"/>
      <c r="E293" s="90"/>
      <c r="F293" s="78"/>
      <c r="G293" s="78"/>
      <c r="H293" s="76"/>
      <c r="I293" s="27"/>
      <c r="J293" s="27"/>
      <c r="K293" s="27"/>
    </row>
    <row r="294" spans="1:11" s="144" customFormat="1" x14ac:dyDescent="0.25">
      <c r="A294" s="79" t="s">
        <v>97</v>
      </c>
      <c r="B294" s="76"/>
      <c r="C294" s="76"/>
      <c r="D294" s="76"/>
      <c r="E294" s="90"/>
      <c r="F294" s="78"/>
      <c r="G294" s="78"/>
      <c r="H294" s="76"/>
      <c r="I294" s="27"/>
      <c r="J294" s="27"/>
      <c r="K294" s="27"/>
    </row>
    <row r="295" spans="1:11" s="141" customFormat="1" x14ac:dyDescent="0.25">
      <c r="A295" s="34" t="s">
        <v>464</v>
      </c>
      <c r="B295" s="35"/>
      <c r="C295" s="34">
        <v>1</v>
      </c>
      <c r="D295" s="34">
        <f t="shared" ref="D295:D296" si="26">B295*C295</f>
        <v>0</v>
      </c>
      <c r="E295" s="36">
        <v>10.52</v>
      </c>
      <c r="F295" s="37" t="s">
        <v>360</v>
      </c>
      <c r="G295" s="37" t="s">
        <v>90</v>
      </c>
      <c r="H295" s="35"/>
      <c r="I295" s="29"/>
      <c r="J295" s="29"/>
      <c r="K295" s="29"/>
    </row>
    <row r="296" spans="1:11" s="141" customFormat="1" x14ac:dyDescent="0.25">
      <c r="A296" s="34" t="s">
        <v>465</v>
      </c>
      <c r="B296" s="35"/>
      <c r="C296" s="34">
        <v>16</v>
      </c>
      <c r="D296" s="34">
        <f t="shared" si="26"/>
        <v>0</v>
      </c>
      <c r="E296" s="36">
        <v>34.229999999999997</v>
      </c>
      <c r="F296" s="37" t="s">
        <v>361</v>
      </c>
      <c r="G296" s="37" t="s">
        <v>90</v>
      </c>
      <c r="H296" s="35"/>
      <c r="I296" s="29"/>
      <c r="J296" s="29"/>
      <c r="K296" s="29"/>
    </row>
    <row r="297" spans="1:11" s="141" customFormat="1" x14ac:dyDescent="0.25">
      <c r="A297" s="84" t="s">
        <v>362</v>
      </c>
      <c r="B297" s="76"/>
      <c r="C297" s="87"/>
      <c r="D297" s="87">
        <f>SUM(D295:D296)</f>
        <v>0</v>
      </c>
      <c r="E297" s="88"/>
      <c r="F297" s="89"/>
      <c r="G297" s="89"/>
      <c r="H297" s="71"/>
      <c r="I297" s="30"/>
      <c r="J297" s="30"/>
      <c r="K297" s="30"/>
    </row>
    <row r="298" spans="1:11" s="144" customFormat="1" x14ac:dyDescent="0.25">
      <c r="A298" s="46" t="s">
        <v>393</v>
      </c>
      <c r="B298" s="47"/>
      <c r="C298" s="47"/>
      <c r="D298" s="47">
        <f>Targets!K30</f>
        <v>2.5</v>
      </c>
      <c r="E298" s="90"/>
      <c r="F298" s="78"/>
      <c r="G298" s="78"/>
      <c r="H298" s="76"/>
      <c r="I298" s="27"/>
      <c r="J298" s="27"/>
      <c r="K298" s="27"/>
    </row>
    <row r="299" spans="1:11" s="144" customFormat="1" x14ac:dyDescent="0.25">
      <c r="A299" s="46" t="s">
        <v>395</v>
      </c>
      <c r="B299" s="47"/>
      <c r="C299" s="47"/>
      <c r="D299" s="47">
        <f>D297-D298</f>
        <v>-2.5</v>
      </c>
      <c r="E299" s="90"/>
      <c r="F299" s="78"/>
      <c r="G299" s="78"/>
      <c r="H299" s="76"/>
      <c r="I299" s="27"/>
      <c r="J299" s="27"/>
      <c r="K299" s="27"/>
    </row>
    <row r="300" spans="1:11" s="144" customFormat="1" x14ac:dyDescent="0.25">
      <c r="A300" s="79"/>
      <c r="B300" s="76"/>
      <c r="C300" s="76"/>
      <c r="D300" s="76"/>
      <c r="E300" s="90"/>
      <c r="F300" s="78"/>
      <c r="G300" s="78"/>
      <c r="H300" s="76"/>
      <c r="I300" s="27"/>
      <c r="J300" s="27"/>
      <c r="K300" s="27"/>
    </row>
    <row r="301" spans="1:11" s="144" customFormat="1" x14ac:dyDescent="0.25">
      <c r="A301" s="79" t="s">
        <v>363</v>
      </c>
      <c r="B301" s="76"/>
      <c r="C301" s="76"/>
      <c r="D301" s="76"/>
      <c r="E301" s="90"/>
      <c r="F301" s="78"/>
      <c r="G301" s="78"/>
      <c r="H301" s="76"/>
      <c r="I301" s="27"/>
      <c r="J301" s="27"/>
      <c r="K301" s="27"/>
    </row>
    <row r="302" spans="1:11" s="141" customFormat="1" x14ac:dyDescent="0.25">
      <c r="A302" s="34" t="s">
        <v>364</v>
      </c>
      <c r="B302" s="35"/>
      <c r="C302" s="34">
        <v>1</v>
      </c>
      <c r="D302" s="34">
        <f t="shared" ref="D302:D303" si="27">B302*C302</f>
        <v>0</v>
      </c>
      <c r="E302" s="36">
        <v>30.97</v>
      </c>
      <c r="F302" s="37"/>
      <c r="G302" s="37" t="s">
        <v>156</v>
      </c>
      <c r="H302" s="35"/>
      <c r="I302" s="29"/>
      <c r="J302" s="29"/>
      <c r="K302" s="29"/>
    </row>
    <row r="303" spans="1:11" s="141" customFormat="1" x14ac:dyDescent="0.25">
      <c r="A303" s="34" t="s">
        <v>453</v>
      </c>
      <c r="B303" s="35"/>
      <c r="C303" s="34">
        <v>1</v>
      </c>
      <c r="D303" s="34">
        <f t="shared" si="27"/>
        <v>0</v>
      </c>
      <c r="E303" s="36"/>
      <c r="F303" s="37"/>
      <c r="G303" s="37" t="s">
        <v>156</v>
      </c>
      <c r="H303" s="35"/>
      <c r="I303" s="29"/>
      <c r="J303" s="29"/>
      <c r="K303" s="29"/>
    </row>
    <row r="304" spans="1:11" s="144" customFormat="1" x14ac:dyDescent="0.25">
      <c r="A304" s="166" t="s">
        <v>365</v>
      </c>
      <c r="B304" s="76"/>
      <c r="C304" s="76"/>
      <c r="D304" s="76">
        <f>SUM(D302:D303)</f>
        <v>0</v>
      </c>
      <c r="E304" s="90"/>
      <c r="F304" s="78"/>
      <c r="G304" s="78"/>
      <c r="H304" s="76"/>
      <c r="I304" s="27"/>
      <c r="J304" s="27"/>
      <c r="K304" s="27"/>
    </row>
    <row r="305" spans="1:11" s="144" customFormat="1" x14ac:dyDescent="0.25">
      <c r="A305" s="46" t="s">
        <v>393</v>
      </c>
      <c r="B305" s="47"/>
      <c r="C305" s="47"/>
      <c r="D305" s="47">
        <f>Targets!K31</f>
        <v>2.5</v>
      </c>
      <c r="E305" s="90"/>
      <c r="F305" s="78"/>
      <c r="G305" s="78"/>
      <c r="H305" s="76"/>
      <c r="I305" s="27"/>
      <c r="J305" s="27"/>
      <c r="K305" s="27"/>
    </row>
    <row r="306" spans="1:11" s="144" customFormat="1" x14ac:dyDescent="0.25">
      <c r="A306" s="46" t="s">
        <v>395</v>
      </c>
      <c r="B306" s="47"/>
      <c r="C306" s="47"/>
      <c r="D306" s="47">
        <f>D304-D305</f>
        <v>-2.5</v>
      </c>
      <c r="E306" s="90"/>
      <c r="F306" s="78"/>
      <c r="G306" s="78"/>
      <c r="H306" s="76"/>
      <c r="I306" s="27"/>
      <c r="J306" s="27"/>
      <c r="K306" s="27"/>
    </row>
    <row r="307" spans="1:11" s="144" customFormat="1" x14ac:dyDescent="0.25">
      <c r="A307" s="79"/>
      <c r="B307" s="76"/>
      <c r="C307" s="76"/>
      <c r="D307" s="76"/>
      <c r="E307" s="90"/>
      <c r="F307" s="78"/>
      <c r="G307" s="78"/>
      <c r="H307" s="76"/>
      <c r="I307" s="27"/>
      <c r="J307" s="27"/>
      <c r="K307" s="27"/>
    </row>
    <row r="308" spans="1:11" s="144" customFormat="1" x14ac:dyDescent="0.25">
      <c r="A308" s="79" t="s">
        <v>366</v>
      </c>
      <c r="B308" s="76"/>
      <c r="C308" s="76"/>
      <c r="D308" s="76"/>
      <c r="E308" s="90"/>
      <c r="F308" s="78"/>
      <c r="G308" s="78"/>
      <c r="H308" s="76"/>
      <c r="I308" s="27"/>
      <c r="J308" s="27"/>
      <c r="K308" s="27"/>
    </row>
    <row r="309" spans="1:11" s="141" customFormat="1" x14ac:dyDescent="0.25">
      <c r="A309" s="34" t="s">
        <v>367</v>
      </c>
      <c r="B309" s="35"/>
      <c r="C309" s="34">
        <v>1</v>
      </c>
      <c r="D309" s="34">
        <f t="shared" ref="D309:D310" si="28">B309*C309</f>
        <v>0</v>
      </c>
      <c r="E309" s="36">
        <v>4.7300000000000004</v>
      </c>
      <c r="F309" s="37" t="s">
        <v>208</v>
      </c>
      <c r="G309" s="37" t="s">
        <v>156</v>
      </c>
      <c r="H309" s="35"/>
      <c r="I309" s="29"/>
      <c r="J309" s="29"/>
      <c r="K309" s="29"/>
    </row>
    <row r="310" spans="1:11" s="141" customFormat="1" x14ac:dyDescent="0.25">
      <c r="A310" s="34" t="s">
        <v>368</v>
      </c>
      <c r="B310" s="35"/>
      <c r="C310" s="34">
        <v>1</v>
      </c>
      <c r="D310" s="34">
        <f t="shared" si="28"/>
        <v>0</v>
      </c>
      <c r="E310" s="36">
        <v>4.74</v>
      </c>
      <c r="F310" s="37" t="s">
        <v>208</v>
      </c>
      <c r="G310" s="37" t="s">
        <v>156</v>
      </c>
      <c r="H310" s="35"/>
      <c r="I310" s="29"/>
      <c r="J310" s="29"/>
      <c r="K310" s="29"/>
    </row>
    <row r="311" spans="1:11" s="144" customFormat="1" x14ac:dyDescent="0.25">
      <c r="A311" s="166" t="s">
        <v>369</v>
      </c>
      <c r="B311" s="76"/>
      <c r="C311" s="76"/>
      <c r="D311" s="76">
        <f>SUM(D309:D310)</f>
        <v>0</v>
      </c>
      <c r="E311" s="90"/>
      <c r="F311" s="78"/>
      <c r="G311" s="78"/>
      <c r="H311" s="76"/>
      <c r="I311" s="27"/>
      <c r="J311" s="27"/>
      <c r="K311" s="27"/>
    </row>
    <row r="312" spans="1:11" s="144" customFormat="1" x14ac:dyDescent="0.25">
      <c r="A312" s="46" t="s">
        <v>393</v>
      </c>
      <c r="B312" s="47"/>
      <c r="C312" s="47"/>
      <c r="D312" s="47">
        <f>Targets!K32</f>
        <v>5</v>
      </c>
      <c r="E312" s="90"/>
      <c r="F312" s="78"/>
      <c r="G312" s="78"/>
      <c r="H312" s="76"/>
      <c r="I312" s="27"/>
      <c r="J312" s="27"/>
      <c r="K312" s="27"/>
    </row>
    <row r="313" spans="1:11" s="144" customFormat="1" x14ac:dyDescent="0.25">
      <c r="A313" s="46" t="s">
        <v>395</v>
      </c>
      <c r="B313" s="47"/>
      <c r="C313" s="47"/>
      <c r="D313" s="47">
        <f>D311-D312</f>
        <v>-5</v>
      </c>
      <c r="E313" s="90"/>
      <c r="F313" s="78"/>
      <c r="G313" s="78"/>
      <c r="H313" s="76"/>
      <c r="I313" s="27"/>
      <c r="J313" s="27"/>
      <c r="K313" s="27"/>
    </row>
    <row r="314" spans="1:11" s="144" customFormat="1" x14ac:dyDescent="0.25">
      <c r="A314" s="79"/>
      <c r="B314" s="76"/>
      <c r="C314" s="76"/>
      <c r="D314" s="76"/>
      <c r="E314" s="90"/>
      <c r="F314" s="78"/>
      <c r="G314" s="78"/>
      <c r="H314" s="76"/>
      <c r="I314" s="27"/>
      <c r="J314" s="27"/>
      <c r="K314" s="27"/>
    </row>
    <row r="315" spans="1:11" s="144" customFormat="1" x14ac:dyDescent="0.25">
      <c r="A315" s="79" t="s">
        <v>102</v>
      </c>
      <c r="B315" s="76"/>
      <c r="C315" s="76"/>
      <c r="D315" s="76"/>
      <c r="E315" s="90"/>
      <c r="F315" s="78"/>
      <c r="G315" s="78"/>
      <c r="H315" s="76"/>
      <c r="I315" s="27"/>
      <c r="J315" s="27"/>
      <c r="K315" s="27"/>
    </row>
    <row r="316" spans="1:11" s="141" customFormat="1" x14ac:dyDescent="0.25">
      <c r="A316" s="34" t="s">
        <v>370</v>
      </c>
      <c r="B316" s="35"/>
      <c r="C316" s="34">
        <v>1</v>
      </c>
      <c r="D316" s="34">
        <f t="shared" ref="D316:D317" si="29">B316*C316</f>
        <v>0</v>
      </c>
      <c r="E316" s="36">
        <v>1.84</v>
      </c>
      <c r="F316" s="37" t="s">
        <v>208</v>
      </c>
      <c r="G316" s="37" t="s">
        <v>156</v>
      </c>
      <c r="H316" s="35"/>
      <c r="I316" s="29"/>
      <c r="J316" s="29"/>
      <c r="K316" s="29"/>
    </row>
    <row r="317" spans="1:11" s="141" customFormat="1" x14ac:dyDescent="0.25">
      <c r="A317" s="34" t="s">
        <v>371</v>
      </c>
      <c r="B317" s="35"/>
      <c r="C317" s="34">
        <v>1</v>
      </c>
      <c r="D317" s="34">
        <f t="shared" si="29"/>
        <v>0</v>
      </c>
      <c r="E317" s="36">
        <v>4.26</v>
      </c>
      <c r="F317" s="37" t="s">
        <v>208</v>
      </c>
      <c r="G317" s="37" t="s">
        <v>156</v>
      </c>
      <c r="H317" s="35"/>
      <c r="I317" s="29"/>
      <c r="J317" s="29"/>
      <c r="K317" s="29"/>
    </row>
    <row r="318" spans="1:11" s="144" customFormat="1" x14ac:dyDescent="0.25">
      <c r="A318" s="75" t="s">
        <v>372</v>
      </c>
      <c r="B318" s="76"/>
      <c r="C318" s="76"/>
      <c r="D318" s="76">
        <f>SUM(D316:D317)</f>
        <v>0</v>
      </c>
      <c r="E318" s="90"/>
      <c r="F318" s="78"/>
      <c r="G318" s="78"/>
      <c r="H318" s="76"/>
      <c r="I318" s="27"/>
      <c r="J318" s="27"/>
      <c r="K318" s="27"/>
    </row>
    <row r="319" spans="1:11" s="144" customFormat="1" x14ac:dyDescent="0.25">
      <c r="A319" s="46" t="s">
        <v>393</v>
      </c>
      <c r="B319" s="47"/>
      <c r="C319" s="47"/>
      <c r="D319" s="47">
        <f>Targets!K33</f>
        <v>2</v>
      </c>
      <c r="E319" s="90"/>
      <c r="F319" s="78"/>
      <c r="G319" s="78"/>
      <c r="H319" s="76"/>
      <c r="I319" s="27"/>
      <c r="J319" s="27"/>
      <c r="K319" s="27"/>
    </row>
    <row r="320" spans="1:11" s="144" customFormat="1" x14ac:dyDescent="0.25">
      <c r="A320" s="46" t="s">
        <v>395</v>
      </c>
      <c r="B320" s="47"/>
      <c r="C320" s="47"/>
      <c r="D320" s="47">
        <f>D318-D319</f>
        <v>-2</v>
      </c>
      <c r="E320" s="90"/>
      <c r="F320" s="78"/>
      <c r="G320" s="78"/>
      <c r="H320" s="76"/>
      <c r="I320" s="27"/>
      <c r="J320" s="27"/>
      <c r="K320" s="27"/>
    </row>
    <row r="321" spans="1:11" s="144" customFormat="1" x14ac:dyDescent="0.25">
      <c r="A321" s="79"/>
      <c r="B321" s="76"/>
      <c r="C321" s="76"/>
      <c r="D321" s="76"/>
      <c r="E321" s="90"/>
      <c r="F321" s="78"/>
      <c r="G321" s="78"/>
      <c r="H321" s="76"/>
      <c r="I321" s="27"/>
      <c r="J321" s="27"/>
      <c r="K321" s="27"/>
    </row>
    <row r="322" spans="1:11" s="144" customFormat="1" x14ac:dyDescent="0.25">
      <c r="A322" s="79" t="s">
        <v>103</v>
      </c>
      <c r="B322" s="76"/>
      <c r="C322" s="76"/>
      <c r="D322" s="76"/>
      <c r="E322" s="90"/>
      <c r="F322" s="78"/>
      <c r="G322" s="78"/>
      <c r="H322" s="76"/>
      <c r="I322" s="27"/>
      <c r="J322" s="27"/>
      <c r="K322" s="27"/>
    </row>
    <row r="323" spans="1:11" s="141" customFormat="1" x14ac:dyDescent="0.25">
      <c r="A323" s="34" t="s">
        <v>373</v>
      </c>
      <c r="B323" s="35"/>
      <c r="C323" s="34">
        <v>1</v>
      </c>
      <c r="D323" s="34">
        <f t="shared" ref="D323:D325" si="30">B323*C323</f>
        <v>0</v>
      </c>
      <c r="E323" s="36">
        <v>2.87</v>
      </c>
      <c r="F323" s="37"/>
      <c r="G323" s="37" t="s">
        <v>156</v>
      </c>
      <c r="H323" s="35"/>
      <c r="I323" s="29"/>
      <c r="J323" s="29"/>
      <c r="K323" s="29"/>
    </row>
    <row r="324" spans="1:11" s="141" customFormat="1" x14ac:dyDescent="0.25">
      <c r="A324" s="34" t="s">
        <v>374</v>
      </c>
      <c r="B324" s="35"/>
      <c r="C324" s="34">
        <v>1</v>
      </c>
      <c r="D324" s="34">
        <f t="shared" si="30"/>
        <v>0</v>
      </c>
      <c r="E324" s="36">
        <v>4.74</v>
      </c>
      <c r="F324" s="37" t="s">
        <v>155</v>
      </c>
      <c r="G324" s="37" t="s">
        <v>156</v>
      </c>
      <c r="H324" s="35"/>
      <c r="I324" s="29"/>
      <c r="J324" s="29"/>
      <c r="K324" s="29"/>
    </row>
    <row r="325" spans="1:11" s="141" customFormat="1" x14ac:dyDescent="0.25">
      <c r="A325" s="34" t="s">
        <v>375</v>
      </c>
      <c r="B325" s="35"/>
      <c r="C325" s="34">
        <v>0.4</v>
      </c>
      <c r="D325" s="34">
        <f t="shared" si="30"/>
        <v>0</v>
      </c>
      <c r="E325" s="36">
        <v>28.6</v>
      </c>
      <c r="F325" s="37" t="s">
        <v>161</v>
      </c>
      <c r="G325" s="37" t="s">
        <v>156</v>
      </c>
      <c r="H325" s="35"/>
      <c r="I325" s="29"/>
      <c r="J325" s="29"/>
      <c r="K325" s="29"/>
    </row>
    <row r="326" spans="1:11" s="144" customFormat="1" x14ac:dyDescent="0.25">
      <c r="A326" s="75" t="s">
        <v>376</v>
      </c>
      <c r="B326" s="76"/>
      <c r="C326" s="76"/>
      <c r="D326" s="76">
        <f>SUM(D323:D325)</f>
        <v>0</v>
      </c>
      <c r="E326" s="90"/>
      <c r="F326" s="78"/>
      <c r="G326" s="78"/>
      <c r="H326" s="76"/>
      <c r="I326" s="27"/>
      <c r="J326" s="27"/>
      <c r="K326" s="27"/>
    </row>
    <row r="327" spans="1:11" s="144" customFormat="1" x14ac:dyDescent="0.25">
      <c r="A327" s="46" t="s">
        <v>393</v>
      </c>
      <c r="B327" s="47"/>
      <c r="C327" s="47"/>
      <c r="D327" s="47">
        <f>Targets!K34</f>
        <v>10</v>
      </c>
      <c r="E327" s="90"/>
      <c r="F327" s="78"/>
      <c r="G327" s="78"/>
      <c r="H327" s="76"/>
      <c r="I327" s="27"/>
      <c r="J327" s="27"/>
      <c r="K327" s="27"/>
    </row>
    <row r="328" spans="1:11" s="144" customFormat="1" x14ac:dyDescent="0.25">
      <c r="A328" s="46" t="s">
        <v>395</v>
      </c>
      <c r="B328" s="47"/>
      <c r="C328" s="47"/>
      <c r="D328" s="47">
        <f>D326-D327</f>
        <v>-10</v>
      </c>
      <c r="E328" s="90"/>
      <c r="F328" s="78"/>
      <c r="G328" s="78"/>
      <c r="H328" s="76"/>
      <c r="I328" s="27"/>
      <c r="J328" s="27"/>
      <c r="K328" s="27"/>
    </row>
    <row r="329" spans="1:11" s="144" customFormat="1" x14ac:dyDescent="0.25">
      <c r="A329" s="79"/>
      <c r="B329" s="76"/>
      <c r="C329" s="76"/>
      <c r="D329" s="76"/>
      <c r="E329" s="90"/>
      <c r="F329" s="78"/>
      <c r="G329" s="78"/>
      <c r="H329" s="76"/>
      <c r="I329" s="27"/>
      <c r="J329" s="27"/>
      <c r="K329" s="27"/>
    </row>
    <row r="330" spans="1:11" s="144" customFormat="1" x14ac:dyDescent="0.25">
      <c r="A330" s="31" t="s">
        <v>377</v>
      </c>
      <c r="B330" s="31"/>
      <c r="C330" s="31"/>
      <c r="D330" s="31"/>
      <c r="E330" s="93"/>
      <c r="F330" s="94"/>
      <c r="G330" s="94"/>
      <c r="H330" s="76"/>
      <c r="I330" s="27"/>
      <c r="J330" s="27"/>
      <c r="K330" s="27"/>
    </row>
    <row r="331" spans="1:11" s="141" customFormat="1" x14ac:dyDescent="0.25">
      <c r="A331" s="34" t="s">
        <v>378</v>
      </c>
      <c r="B331" s="35"/>
      <c r="C331" s="34"/>
      <c r="D331" s="34">
        <f t="shared" ref="D331:D335" si="31">B331*C331</f>
        <v>0</v>
      </c>
      <c r="E331" s="36">
        <v>97.29</v>
      </c>
      <c r="F331" s="86"/>
      <c r="G331" s="37" t="s">
        <v>38</v>
      </c>
      <c r="H331" s="35"/>
      <c r="I331" s="29"/>
      <c r="J331" s="29"/>
      <c r="K331" s="29"/>
    </row>
    <row r="332" spans="1:11" s="141" customFormat="1" x14ac:dyDescent="0.25">
      <c r="A332" s="34" t="s">
        <v>379</v>
      </c>
      <c r="B332" s="35"/>
      <c r="C332" s="34"/>
      <c r="D332" s="34">
        <f t="shared" si="31"/>
        <v>0</v>
      </c>
      <c r="E332" s="36">
        <v>97.29</v>
      </c>
      <c r="F332" s="86"/>
      <c r="G332" s="37" t="s">
        <v>38</v>
      </c>
      <c r="H332" s="35"/>
      <c r="I332" s="29"/>
      <c r="J332" s="29"/>
      <c r="K332" s="29"/>
    </row>
    <row r="333" spans="1:11" s="141" customFormat="1" x14ac:dyDescent="0.25">
      <c r="A333" s="34" t="s">
        <v>380</v>
      </c>
      <c r="B333" s="35"/>
      <c r="C333" s="34"/>
      <c r="D333" s="34">
        <f t="shared" si="31"/>
        <v>0</v>
      </c>
      <c r="E333" s="36">
        <v>106.05</v>
      </c>
      <c r="F333" s="86"/>
      <c r="G333" s="37" t="s">
        <v>38</v>
      </c>
      <c r="H333" s="35"/>
      <c r="I333" s="29"/>
      <c r="J333" s="29"/>
      <c r="K333" s="29"/>
    </row>
    <row r="334" spans="1:11" s="141" customFormat="1" x14ac:dyDescent="0.25">
      <c r="A334" s="34" t="s">
        <v>381</v>
      </c>
      <c r="B334" s="35"/>
      <c r="C334" s="34"/>
      <c r="D334" s="34">
        <f t="shared" si="31"/>
        <v>0</v>
      </c>
      <c r="E334" s="36">
        <v>106.05</v>
      </c>
      <c r="F334" s="86"/>
      <c r="G334" s="37" t="s">
        <v>38</v>
      </c>
      <c r="H334" s="35"/>
      <c r="I334" s="29"/>
      <c r="J334" s="29"/>
      <c r="K334" s="29"/>
    </row>
    <row r="335" spans="1:11" s="141" customFormat="1" x14ac:dyDescent="0.25">
      <c r="A335" s="34" t="s">
        <v>382</v>
      </c>
      <c r="B335" s="35"/>
      <c r="C335" s="34"/>
      <c r="D335" s="34">
        <f t="shared" si="31"/>
        <v>0</v>
      </c>
      <c r="E335" s="36">
        <v>55.99</v>
      </c>
      <c r="F335" s="86"/>
      <c r="G335" s="37" t="s">
        <v>312</v>
      </c>
      <c r="H335" s="35"/>
      <c r="I335" s="29"/>
      <c r="J335" s="29"/>
      <c r="K335" s="29"/>
    </row>
    <row r="336" spans="1:11" s="144" customFormat="1" x14ac:dyDescent="0.25">
      <c r="A336" s="75" t="s">
        <v>383</v>
      </c>
      <c r="B336" s="76"/>
      <c r="C336" s="76"/>
      <c r="D336" s="76">
        <f>SUM(D331:D335)</f>
        <v>0</v>
      </c>
      <c r="E336" s="90"/>
      <c r="F336" s="78"/>
      <c r="G336" s="78"/>
      <c r="H336" s="76"/>
      <c r="I336" s="27"/>
      <c r="J336" s="27"/>
      <c r="K336" s="27"/>
    </row>
    <row r="337" spans="1:11" s="144" customFormat="1" x14ac:dyDescent="0.25">
      <c r="A337" s="46" t="s">
        <v>454</v>
      </c>
      <c r="B337" s="47"/>
      <c r="C337" s="47"/>
      <c r="D337" s="47">
        <f>Targets!K35</f>
        <v>0</v>
      </c>
      <c r="E337" s="90"/>
      <c r="F337" s="78"/>
      <c r="G337" s="78"/>
      <c r="H337" s="76"/>
      <c r="I337" s="27"/>
      <c r="J337" s="27"/>
      <c r="K337" s="27"/>
    </row>
    <row r="338" spans="1:11" s="144" customFormat="1" x14ac:dyDescent="0.25">
      <c r="A338" s="46" t="s">
        <v>395</v>
      </c>
      <c r="B338" s="47"/>
      <c r="C338" s="47"/>
      <c r="D338" s="47">
        <f>D336-D337</f>
        <v>0</v>
      </c>
      <c r="E338" s="90"/>
      <c r="F338" s="78"/>
      <c r="G338" s="78"/>
      <c r="H338" s="76"/>
      <c r="I338" s="27"/>
      <c r="J338" s="27"/>
      <c r="K338" s="27"/>
    </row>
    <row r="339" spans="1:11" s="144" customFormat="1" x14ac:dyDescent="0.25">
      <c r="A339" s="79"/>
      <c r="B339" s="76"/>
      <c r="C339" s="76"/>
      <c r="D339" s="76"/>
      <c r="E339" s="90"/>
      <c r="F339" s="78"/>
      <c r="G339" s="78"/>
      <c r="H339" s="76"/>
      <c r="I339" s="27"/>
      <c r="J339" s="27"/>
      <c r="K339" s="27"/>
    </row>
    <row r="340" spans="1:11" s="141" customFormat="1" x14ac:dyDescent="0.25">
      <c r="A340" s="38" t="s">
        <v>384</v>
      </c>
      <c r="B340" s="41"/>
      <c r="C340" s="38"/>
      <c r="D340" s="38">
        <f t="shared" ref="D340:D348" si="32">B340*C340</f>
        <v>0</v>
      </c>
      <c r="E340" s="39">
        <v>715</v>
      </c>
      <c r="F340" s="40"/>
      <c r="G340" s="40"/>
      <c r="H340" s="40"/>
      <c r="I340" s="29"/>
      <c r="J340" s="29"/>
      <c r="K340" s="29"/>
    </row>
    <row r="341" spans="1:11" s="144" customFormat="1" x14ac:dyDescent="0.25">
      <c r="A341" s="42" t="s">
        <v>393</v>
      </c>
      <c r="B341" s="43"/>
      <c r="C341" s="43"/>
      <c r="D341" s="43">
        <f>Targets!K36</f>
        <v>0</v>
      </c>
      <c r="E341" s="44"/>
      <c r="F341" s="45"/>
      <c r="G341" s="45"/>
      <c r="H341" s="45"/>
      <c r="I341" s="27"/>
      <c r="J341" s="27"/>
      <c r="K341" s="27"/>
    </row>
    <row r="342" spans="1:11" s="144" customFormat="1" x14ac:dyDescent="0.25">
      <c r="A342" s="46" t="s">
        <v>395</v>
      </c>
      <c r="B342" s="47"/>
      <c r="C342" s="47"/>
      <c r="D342" s="47">
        <f>D340-D341</f>
        <v>0</v>
      </c>
      <c r="E342" s="48"/>
      <c r="F342" s="49"/>
      <c r="G342" s="49"/>
      <c r="H342" s="49"/>
      <c r="I342" s="27"/>
      <c r="J342" s="27"/>
      <c r="K342" s="27"/>
    </row>
    <row r="343" spans="1:11" s="144" customFormat="1" x14ac:dyDescent="0.25">
      <c r="A343" s="95"/>
      <c r="B343" s="53"/>
      <c r="C343" s="53"/>
      <c r="D343" s="53"/>
      <c r="E343" s="54"/>
      <c r="F343" s="55"/>
      <c r="G343" s="55"/>
      <c r="H343" s="55"/>
      <c r="I343" s="27"/>
      <c r="J343" s="27"/>
      <c r="K343" s="27"/>
    </row>
    <row r="344" spans="1:11" s="141" customFormat="1" x14ac:dyDescent="0.25">
      <c r="A344" s="96" t="s">
        <v>385</v>
      </c>
      <c r="B344" s="97"/>
      <c r="C344" s="96"/>
      <c r="D344" s="96">
        <f t="shared" si="32"/>
        <v>0</v>
      </c>
      <c r="E344" s="98">
        <v>11.48</v>
      </c>
      <c r="F344" s="99" t="s">
        <v>327</v>
      </c>
      <c r="G344" s="99" t="s">
        <v>38</v>
      </c>
      <c r="H344" s="97"/>
      <c r="I344" s="29"/>
      <c r="J344" s="29"/>
      <c r="K344" s="29"/>
    </row>
    <row r="345" spans="1:11" s="144" customFormat="1" x14ac:dyDescent="0.25">
      <c r="A345" s="42" t="s">
        <v>393</v>
      </c>
      <c r="B345" s="43"/>
      <c r="C345" s="43"/>
      <c r="D345" s="43">
        <f>Targets!K37</f>
        <v>0</v>
      </c>
      <c r="E345" s="44"/>
      <c r="F345" s="45"/>
      <c r="G345" s="45"/>
      <c r="H345" s="43"/>
      <c r="I345" s="27"/>
      <c r="J345" s="27"/>
      <c r="K345" s="27"/>
    </row>
    <row r="346" spans="1:11" s="144" customFormat="1" x14ac:dyDescent="0.25">
      <c r="A346" s="46" t="s">
        <v>395</v>
      </c>
      <c r="B346" s="47"/>
      <c r="C346" s="47"/>
      <c r="D346" s="47">
        <f>D344-D345</f>
        <v>0</v>
      </c>
      <c r="E346" s="48"/>
      <c r="F346" s="49"/>
      <c r="G346" s="49"/>
      <c r="H346" s="47"/>
      <c r="I346" s="27"/>
      <c r="J346" s="27"/>
      <c r="K346" s="27"/>
    </row>
    <row r="347" spans="1:11" s="144" customFormat="1" x14ac:dyDescent="0.25">
      <c r="A347" s="95"/>
      <c r="B347" s="53"/>
      <c r="C347" s="53"/>
      <c r="D347" s="53"/>
      <c r="E347" s="54"/>
      <c r="F347" s="55"/>
      <c r="G347" s="55"/>
      <c r="H347" s="53"/>
      <c r="I347" s="27"/>
      <c r="J347" s="27"/>
      <c r="K347" s="27"/>
    </row>
    <row r="348" spans="1:11" s="141" customFormat="1" x14ac:dyDescent="0.25">
      <c r="A348" s="56" t="s">
        <v>386</v>
      </c>
      <c r="B348" s="57"/>
      <c r="C348" s="56">
        <v>0.5</v>
      </c>
      <c r="D348" s="56">
        <f t="shared" si="32"/>
        <v>0</v>
      </c>
      <c r="E348" s="58"/>
      <c r="F348" s="59"/>
      <c r="G348" s="59" t="s">
        <v>156</v>
      </c>
      <c r="H348" s="57"/>
      <c r="I348" s="29"/>
      <c r="J348" s="29"/>
      <c r="K348" s="29"/>
    </row>
    <row r="349" spans="1:11" s="144" customFormat="1" x14ac:dyDescent="0.25">
      <c r="A349" s="42" t="s">
        <v>393</v>
      </c>
      <c r="B349" s="43"/>
      <c r="C349" s="43"/>
      <c r="D349" s="43">
        <f>Targets!K38</f>
        <v>5</v>
      </c>
      <c r="E349" s="48"/>
      <c r="F349" s="49"/>
      <c r="G349" s="49"/>
      <c r="H349" s="47"/>
      <c r="I349" s="27"/>
      <c r="J349" s="27"/>
      <c r="K349" s="27"/>
    </row>
    <row r="350" spans="1:11" s="144" customFormat="1" x14ac:dyDescent="0.25">
      <c r="A350" s="46" t="s">
        <v>395</v>
      </c>
      <c r="B350" s="47"/>
      <c r="C350" s="47"/>
      <c r="D350" s="47">
        <f>D348-D349</f>
        <v>-5</v>
      </c>
      <c r="E350" s="48"/>
      <c r="F350" s="49"/>
      <c r="G350" s="49"/>
      <c r="H350" s="47"/>
      <c r="I350" s="27"/>
      <c r="J350" s="27"/>
      <c r="K350" s="27"/>
    </row>
    <row r="351" spans="1:11" s="144" customFormat="1" x14ac:dyDescent="0.25">
      <c r="A351" s="47"/>
      <c r="B351" s="47"/>
      <c r="C351" s="47"/>
      <c r="D351" s="47"/>
      <c r="E351" s="48"/>
      <c r="F351" s="49"/>
      <c r="G351" s="49"/>
      <c r="H351" s="47"/>
      <c r="I351" s="27"/>
      <c r="J351" s="27"/>
      <c r="K351" s="27"/>
    </row>
    <row r="352" spans="1:11" s="144" customFormat="1" x14ac:dyDescent="0.25">
      <c r="A352" s="47"/>
      <c r="B352" s="47"/>
      <c r="C352" s="47"/>
      <c r="D352" s="47"/>
      <c r="E352" s="48"/>
      <c r="F352" s="49"/>
      <c r="G352" s="49"/>
      <c r="H352" s="47"/>
      <c r="I352" s="27"/>
      <c r="J352" s="27"/>
      <c r="K352" s="27"/>
    </row>
    <row r="353" spans="1:11" s="144" customFormat="1" x14ac:dyDescent="0.25">
      <c r="A353" s="31" t="s">
        <v>454</v>
      </c>
      <c r="B353" s="31"/>
      <c r="C353" s="31"/>
      <c r="D353" s="31"/>
      <c r="E353" s="76"/>
      <c r="F353" s="78"/>
      <c r="G353" s="78"/>
      <c r="H353" s="100"/>
      <c r="I353" s="27"/>
      <c r="J353" s="27"/>
      <c r="K353" s="27"/>
    </row>
    <row r="354" spans="1:11" s="141" customFormat="1" x14ac:dyDescent="0.25">
      <c r="A354" s="34" t="s">
        <v>387</v>
      </c>
      <c r="B354" s="35"/>
      <c r="C354" s="34"/>
      <c r="D354" s="34">
        <f t="shared" ref="D354:D358" si="33">B354*C354</f>
        <v>0</v>
      </c>
      <c r="E354" s="35"/>
      <c r="F354" s="37"/>
      <c r="G354" s="37" t="s">
        <v>156</v>
      </c>
      <c r="H354" s="101"/>
      <c r="I354" s="29"/>
      <c r="J354" s="29"/>
      <c r="K354" s="29"/>
    </row>
    <row r="355" spans="1:11" s="141" customFormat="1" x14ac:dyDescent="0.25">
      <c r="A355" s="34" t="s">
        <v>388</v>
      </c>
      <c r="B355" s="35"/>
      <c r="C355" s="34"/>
      <c r="D355" s="34">
        <f t="shared" si="33"/>
        <v>0</v>
      </c>
      <c r="E355" s="35"/>
      <c r="F355" s="37"/>
      <c r="G355" s="37" t="s">
        <v>156</v>
      </c>
      <c r="H355" s="101"/>
      <c r="I355" s="29"/>
      <c r="J355" s="29"/>
      <c r="K355" s="29"/>
    </row>
    <row r="356" spans="1:11" s="141" customFormat="1" x14ac:dyDescent="0.25">
      <c r="A356" s="34" t="s">
        <v>389</v>
      </c>
      <c r="B356" s="35"/>
      <c r="C356" s="34"/>
      <c r="D356" s="34">
        <f t="shared" si="33"/>
        <v>0</v>
      </c>
      <c r="E356" s="35"/>
      <c r="F356" s="37"/>
      <c r="G356" s="37" t="s">
        <v>156</v>
      </c>
      <c r="H356" s="101"/>
      <c r="I356" s="29"/>
      <c r="J356" s="29"/>
      <c r="K356" s="29"/>
    </row>
    <row r="357" spans="1:11" s="141" customFormat="1" x14ac:dyDescent="0.25">
      <c r="A357" s="34" t="s">
        <v>390</v>
      </c>
      <c r="B357" s="35"/>
      <c r="C357" s="34"/>
      <c r="D357" s="34">
        <f t="shared" si="33"/>
        <v>0</v>
      </c>
      <c r="E357" s="35"/>
      <c r="F357" s="37"/>
      <c r="G357" s="37" t="s">
        <v>156</v>
      </c>
      <c r="H357" s="101"/>
      <c r="I357" s="29"/>
      <c r="J357" s="29"/>
      <c r="K357" s="29"/>
    </row>
    <row r="358" spans="1:11" s="141" customFormat="1" x14ac:dyDescent="0.25">
      <c r="A358" s="34" t="s">
        <v>391</v>
      </c>
      <c r="B358" s="35"/>
      <c r="C358" s="34"/>
      <c r="D358" s="34">
        <f t="shared" si="33"/>
        <v>0</v>
      </c>
      <c r="E358" s="35"/>
      <c r="F358" s="37"/>
      <c r="G358" s="37" t="s">
        <v>156</v>
      </c>
      <c r="H358" s="101"/>
      <c r="I358" s="29"/>
      <c r="J358" s="29"/>
      <c r="K358" s="29"/>
    </row>
    <row r="359" spans="1:11" s="143" customFormat="1" x14ac:dyDescent="0.25">
      <c r="A359" s="20"/>
      <c r="B359" s="20"/>
      <c r="C359" s="20"/>
      <c r="D359" s="20"/>
      <c r="E359" s="20"/>
      <c r="F359" s="20"/>
      <c r="G359" s="20"/>
      <c r="H359" s="20"/>
      <c r="I359" s="20"/>
      <c r="J359" s="20"/>
      <c r="K359" s="20"/>
    </row>
    <row r="360" spans="1:11" s="143" customFormat="1" x14ac:dyDescent="0.25">
      <c r="A360" s="223" t="s">
        <v>455</v>
      </c>
      <c r="B360" s="224"/>
      <c r="C360" s="224"/>
      <c r="D360" s="224"/>
      <c r="E360" s="224"/>
      <c r="F360" s="224"/>
      <c r="G360" s="224"/>
      <c r="H360" s="224"/>
      <c r="I360" s="224"/>
      <c r="J360" s="20"/>
      <c r="K360" s="20"/>
    </row>
    <row r="361" spans="1:11" s="143" customFormat="1" ht="46.15" customHeight="1" x14ac:dyDescent="0.25">
      <c r="A361" s="223" t="s">
        <v>456</v>
      </c>
      <c r="B361" s="224"/>
      <c r="C361" s="224"/>
      <c r="D361" s="224"/>
      <c r="E361" s="224"/>
      <c r="F361" s="224"/>
      <c r="G361" s="224"/>
      <c r="H361" s="224"/>
      <c r="I361" s="224"/>
      <c r="J361" s="20"/>
      <c r="K361" s="20"/>
    </row>
    <row r="362" spans="1:11" s="143" customFormat="1" x14ac:dyDescent="0.25">
      <c r="A362" s="223" t="s">
        <v>457</v>
      </c>
      <c r="B362" s="224"/>
      <c r="C362" s="224"/>
      <c r="D362" s="224"/>
      <c r="E362" s="224"/>
      <c r="F362" s="224"/>
      <c r="G362" s="224"/>
      <c r="H362" s="224"/>
      <c r="I362" s="224"/>
      <c r="J362" s="20"/>
      <c r="K362" s="20"/>
    </row>
    <row r="363" spans="1:11" s="143" customFormat="1" ht="31.15" customHeight="1" x14ac:dyDescent="0.25">
      <c r="A363" s="223" t="s">
        <v>458</v>
      </c>
      <c r="B363" s="224"/>
      <c r="C363" s="224"/>
      <c r="D363" s="224"/>
      <c r="E363" s="224"/>
      <c r="F363" s="224"/>
      <c r="G363" s="224"/>
      <c r="H363" s="224"/>
      <c r="I363" s="224"/>
      <c r="J363" s="20"/>
      <c r="K363" s="20"/>
    </row>
    <row r="364" spans="1:11" s="143" customFormat="1" ht="29.65" customHeight="1" x14ac:dyDescent="0.25">
      <c r="A364" s="223" t="s">
        <v>459</v>
      </c>
      <c r="B364" s="224"/>
      <c r="C364" s="224"/>
      <c r="D364" s="224"/>
      <c r="E364" s="224"/>
      <c r="F364" s="224"/>
      <c r="G364" s="224"/>
      <c r="H364" s="224"/>
      <c r="I364" s="224"/>
      <c r="J364" s="20"/>
      <c r="K364" s="20"/>
    </row>
    <row r="365" spans="1:11" s="143" customFormat="1" x14ac:dyDescent="0.25">
      <c r="A365" s="223" t="s">
        <v>460</v>
      </c>
      <c r="B365" s="224"/>
      <c r="C365" s="224"/>
      <c r="D365" s="224"/>
      <c r="E365" s="224"/>
      <c r="F365" s="224"/>
      <c r="G365" s="224"/>
      <c r="H365" s="224"/>
      <c r="I365" s="224"/>
      <c r="J365" s="20"/>
      <c r="K365" s="20"/>
    </row>
    <row r="366" spans="1:11" s="143" customFormat="1" x14ac:dyDescent="0.25">
      <c r="A366" s="223" t="s">
        <v>461</v>
      </c>
      <c r="B366" s="224"/>
      <c r="C366" s="224"/>
      <c r="D366" s="224"/>
      <c r="E366" s="224"/>
      <c r="F366" s="224"/>
      <c r="G366" s="224"/>
      <c r="H366" s="224"/>
      <c r="I366" s="224"/>
      <c r="J366" s="20"/>
      <c r="K366" s="20"/>
    </row>
    <row r="367" spans="1:11" s="143" customFormat="1" x14ac:dyDescent="0.25">
      <c r="A367" s="223" t="s">
        <v>462</v>
      </c>
      <c r="B367" s="224"/>
      <c r="C367" s="224"/>
      <c r="D367" s="224"/>
      <c r="E367" s="224"/>
      <c r="F367" s="224"/>
      <c r="G367" s="224"/>
      <c r="H367" s="224"/>
      <c r="I367" s="224"/>
      <c r="J367" s="20"/>
      <c r="K367" s="20"/>
    </row>
    <row r="368" spans="1:11" s="143" customFormat="1" ht="29.65" customHeight="1" x14ac:dyDescent="0.25">
      <c r="A368" s="225" t="s">
        <v>466</v>
      </c>
      <c r="B368" s="226"/>
      <c r="C368" s="226"/>
      <c r="D368" s="226"/>
      <c r="E368" s="226"/>
      <c r="F368" s="226"/>
      <c r="G368" s="226"/>
      <c r="H368" s="226"/>
      <c r="I368" s="226"/>
      <c r="J368" s="20"/>
      <c r="K368" s="20"/>
    </row>
    <row r="369" spans="1:11" s="123" customFormat="1" x14ac:dyDescent="0.25">
      <c r="A369"/>
      <c r="B369" s="2"/>
      <c r="C369"/>
      <c r="D369"/>
      <c r="E369" s="2"/>
      <c r="F369" s="2"/>
      <c r="G369" s="2"/>
      <c r="H369"/>
      <c r="I369"/>
      <c r="J369"/>
      <c r="K369"/>
    </row>
    <row r="370" spans="1:11" s="123" customFormat="1" x14ac:dyDescent="0.25">
      <c r="A370"/>
      <c r="B370" s="2"/>
      <c r="C370"/>
      <c r="D370"/>
      <c r="E370" s="2"/>
      <c r="F370" s="2"/>
      <c r="G370" s="2"/>
      <c r="H370"/>
      <c r="I370"/>
      <c r="J370"/>
      <c r="K370"/>
    </row>
    <row r="371" spans="1:11" s="123" customFormat="1" x14ac:dyDescent="0.25">
      <c r="A371"/>
      <c r="B371" s="2"/>
      <c r="C371"/>
      <c r="D371"/>
      <c r="E371" s="2"/>
      <c r="F371" s="2"/>
      <c r="G371" s="2"/>
      <c r="H371"/>
      <c r="I371"/>
      <c r="J371"/>
      <c r="K371"/>
    </row>
    <row r="372" spans="1:11" s="123" customFormat="1" x14ac:dyDescent="0.25">
      <c r="A372"/>
      <c r="B372" s="2"/>
      <c r="C372"/>
      <c r="D372"/>
      <c r="E372" s="2"/>
      <c r="F372" s="2"/>
      <c r="G372" s="2"/>
      <c r="H372"/>
      <c r="I372"/>
      <c r="J372"/>
      <c r="K372"/>
    </row>
    <row r="373" spans="1:11" s="123" customFormat="1" x14ac:dyDescent="0.25">
      <c r="A373"/>
      <c r="B373" s="2"/>
      <c r="C373"/>
      <c r="D373"/>
      <c r="E373" s="2"/>
      <c r="F373" s="2"/>
      <c r="G373" s="2"/>
      <c r="H373"/>
      <c r="I373"/>
      <c r="J373"/>
      <c r="K373"/>
    </row>
    <row r="374" spans="1:11" s="123" customFormat="1" x14ac:dyDescent="0.25">
      <c r="A374"/>
      <c r="B374" s="2"/>
      <c r="C374"/>
      <c r="D374"/>
      <c r="E374" s="2"/>
      <c r="F374" s="2"/>
      <c r="G374" s="2"/>
      <c r="H374"/>
      <c r="I374"/>
      <c r="J374"/>
      <c r="K374"/>
    </row>
    <row r="375" spans="1:11" s="123" customFormat="1" x14ac:dyDescent="0.25">
      <c r="A375"/>
      <c r="B375" s="2"/>
      <c r="C375"/>
      <c r="D375"/>
      <c r="E375" s="2"/>
      <c r="F375" s="2"/>
      <c r="G375" s="2"/>
      <c r="H375"/>
      <c r="I375"/>
      <c r="J375"/>
      <c r="K375"/>
    </row>
    <row r="376" spans="1:11" s="123" customFormat="1" x14ac:dyDescent="0.25">
      <c r="A376"/>
      <c r="B376" s="2"/>
      <c r="C376"/>
      <c r="D376"/>
      <c r="E376" s="2"/>
      <c r="F376" s="2"/>
      <c r="G376" s="2"/>
      <c r="H376"/>
      <c r="I376"/>
      <c r="J376"/>
      <c r="K376"/>
    </row>
    <row r="377" spans="1:11" s="123" customFormat="1" x14ac:dyDescent="0.25">
      <c r="A377"/>
      <c r="B377" s="2"/>
      <c r="C377"/>
      <c r="D377"/>
      <c r="E377" s="2"/>
      <c r="F377" s="2"/>
      <c r="G377" s="2"/>
      <c r="H377"/>
      <c r="I377"/>
      <c r="J377"/>
      <c r="K377"/>
    </row>
    <row r="378" spans="1:11" s="123" customFormat="1" x14ac:dyDescent="0.25">
      <c r="A378"/>
      <c r="B378" s="2"/>
      <c r="C378"/>
      <c r="D378"/>
      <c r="E378" s="2"/>
      <c r="F378" s="2"/>
      <c r="G378" s="2"/>
      <c r="H378"/>
      <c r="I378"/>
      <c r="J378"/>
      <c r="K378"/>
    </row>
    <row r="379" spans="1:11" s="123" customFormat="1" x14ac:dyDescent="0.25">
      <c r="A379"/>
      <c r="B379" s="2"/>
      <c r="C379"/>
      <c r="D379"/>
      <c r="E379" s="2"/>
      <c r="F379" s="2"/>
      <c r="G379" s="2"/>
      <c r="H379"/>
      <c r="I379"/>
      <c r="J379"/>
      <c r="K379"/>
    </row>
    <row r="380" spans="1:11" s="123" customFormat="1" x14ac:dyDescent="0.25">
      <c r="A380"/>
      <c r="B380" s="2"/>
      <c r="C380"/>
      <c r="D380"/>
      <c r="E380" s="2"/>
      <c r="F380" s="2"/>
      <c r="G380" s="2"/>
      <c r="H380"/>
      <c r="I380"/>
      <c r="J380"/>
      <c r="K380"/>
    </row>
    <row r="381" spans="1:11" s="123" customFormat="1" x14ac:dyDescent="0.25">
      <c r="A381"/>
      <c r="B381" s="2"/>
      <c r="C381"/>
      <c r="D381"/>
      <c r="E381" s="2"/>
      <c r="F381" s="2"/>
      <c r="G381" s="2"/>
      <c r="H381"/>
      <c r="I381"/>
      <c r="J381"/>
      <c r="K381"/>
    </row>
    <row r="382" spans="1:11" s="123" customFormat="1" x14ac:dyDescent="0.25">
      <c r="A382"/>
      <c r="B382" s="2"/>
      <c r="C382"/>
      <c r="D382"/>
      <c r="E382" s="2"/>
      <c r="F382" s="2"/>
      <c r="G382" s="2"/>
      <c r="H382"/>
      <c r="I382"/>
      <c r="J382"/>
      <c r="K382"/>
    </row>
    <row r="383" spans="1:11" s="123" customFormat="1" x14ac:dyDescent="0.25">
      <c r="A383"/>
      <c r="B383" s="2"/>
      <c r="C383"/>
      <c r="D383"/>
      <c r="E383" s="2"/>
      <c r="F383" s="2"/>
      <c r="G383" s="2"/>
      <c r="H383"/>
      <c r="I383"/>
      <c r="J383"/>
      <c r="K383"/>
    </row>
    <row r="384" spans="1:11" s="123" customFormat="1" x14ac:dyDescent="0.25">
      <c r="A384"/>
      <c r="B384" s="2"/>
      <c r="C384"/>
      <c r="D384"/>
      <c r="E384" s="2"/>
      <c r="F384" s="2"/>
      <c r="G384" s="2"/>
      <c r="H384"/>
      <c r="I384"/>
      <c r="J384"/>
      <c r="K384"/>
    </row>
    <row r="385" spans="1:11" s="123" customFormat="1" x14ac:dyDescent="0.25">
      <c r="A385"/>
      <c r="B385" s="2"/>
      <c r="C385"/>
      <c r="D385"/>
      <c r="E385" s="2"/>
      <c r="F385" s="2"/>
      <c r="G385" s="2"/>
      <c r="H385"/>
      <c r="I385"/>
      <c r="J385"/>
      <c r="K385"/>
    </row>
    <row r="386" spans="1:11" s="123" customFormat="1" x14ac:dyDescent="0.25">
      <c r="A386"/>
      <c r="B386" s="2"/>
      <c r="C386"/>
      <c r="D386"/>
      <c r="E386" s="2"/>
      <c r="F386" s="2"/>
      <c r="G386" s="2"/>
      <c r="H386"/>
      <c r="I386"/>
      <c r="J386"/>
      <c r="K386"/>
    </row>
    <row r="387" spans="1:11" s="123" customFormat="1" x14ac:dyDescent="0.25">
      <c r="A387"/>
      <c r="B387" s="2"/>
      <c r="C387"/>
      <c r="D387"/>
      <c r="E387" s="2"/>
      <c r="F387" s="2"/>
      <c r="G387" s="2"/>
      <c r="H387"/>
      <c r="I387"/>
      <c r="J387"/>
      <c r="K387"/>
    </row>
    <row r="388" spans="1:11" s="123" customFormat="1" x14ac:dyDescent="0.25">
      <c r="A388"/>
      <c r="B388" s="2"/>
      <c r="C388"/>
      <c r="D388"/>
      <c r="E388" s="2"/>
      <c r="F388" s="2"/>
      <c r="G388" s="2"/>
      <c r="H388"/>
      <c r="I388"/>
      <c r="J388"/>
      <c r="K388"/>
    </row>
    <row r="389" spans="1:11" s="123" customFormat="1" x14ac:dyDescent="0.25">
      <c r="A389"/>
      <c r="B389" s="2"/>
      <c r="C389"/>
      <c r="D389"/>
      <c r="E389" s="2"/>
      <c r="F389" s="2"/>
      <c r="G389" s="2"/>
      <c r="H389"/>
      <c r="I389"/>
      <c r="J389"/>
      <c r="K389"/>
    </row>
    <row r="390" spans="1:11" s="123" customFormat="1" x14ac:dyDescent="0.25">
      <c r="A390"/>
      <c r="B390" s="2"/>
      <c r="C390"/>
      <c r="D390"/>
      <c r="E390" s="2"/>
      <c r="F390" s="2"/>
      <c r="G390" s="2"/>
      <c r="H390"/>
      <c r="I390"/>
      <c r="J390"/>
      <c r="K390"/>
    </row>
    <row r="391" spans="1:11" s="123" customFormat="1" x14ac:dyDescent="0.25">
      <c r="A391"/>
      <c r="B391" s="2"/>
      <c r="C391"/>
      <c r="D391"/>
      <c r="E391" s="2"/>
      <c r="F391" s="2"/>
      <c r="G391" s="2"/>
      <c r="H391"/>
      <c r="I391"/>
      <c r="J391"/>
      <c r="K391"/>
    </row>
    <row r="392" spans="1:11" s="123" customFormat="1" x14ac:dyDescent="0.25">
      <c r="A392"/>
      <c r="B392" s="2"/>
      <c r="C392"/>
      <c r="D392"/>
      <c r="E392" s="2"/>
      <c r="F392" s="2"/>
      <c r="G392" s="2"/>
      <c r="H392"/>
      <c r="I392"/>
      <c r="J392"/>
      <c r="K392"/>
    </row>
    <row r="393" spans="1:11" s="123" customFormat="1" x14ac:dyDescent="0.25">
      <c r="A393"/>
      <c r="B393" s="2"/>
      <c r="C393"/>
      <c r="D393"/>
      <c r="E393" s="2"/>
      <c r="F393" s="2"/>
      <c r="G393" s="2"/>
      <c r="H393"/>
      <c r="I393"/>
      <c r="J393"/>
      <c r="K393"/>
    </row>
    <row r="394" spans="1:11" s="123" customFormat="1" x14ac:dyDescent="0.25">
      <c r="A394"/>
      <c r="B394" s="2"/>
      <c r="C394"/>
      <c r="D394"/>
      <c r="E394" s="2"/>
      <c r="F394" s="2"/>
      <c r="G394" s="2"/>
      <c r="H394"/>
      <c r="I394"/>
      <c r="J394"/>
      <c r="K394"/>
    </row>
    <row r="395" spans="1:11" s="123" customFormat="1" x14ac:dyDescent="0.25">
      <c r="A395"/>
      <c r="B395" s="2"/>
      <c r="C395"/>
      <c r="D395"/>
      <c r="E395" s="2"/>
      <c r="F395" s="2"/>
      <c r="G395" s="2"/>
      <c r="H395"/>
      <c r="I395"/>
      <c r="J395"/>
      <c r="K395"/>
    </row>
    <row r="396" spans="1:11" s="123" customFormat="1" x14ac:dyDescent="0.25">
      <c r="A396"/>
      <c r="B396" s="2"/>
      <c r="C396"/>
      <c r="D396"/>
      <c r="E396" s="2"/>
      <c r="F396" s="2"/>
      <c r="G396" s="2"/>
      <c r="H396"/>
      <c r="I396"/>
      <c r="J396"/>
      <c r="K396"/>
    </row>
    <row r="397" spans="1:11" s="123" customFormat="1" x14ac:dyDescent="0.25">
      <c r="A397"/>
      <c r="B397" s="2"/>
      <c r="C397"/>
      <c r="D397"/>
      <c r="E397" s="2"/>
      <c r="F397" s="2"/>
      <c r="G397" s="2"/>
      <c r="H397"/>
      <c r="I397"/>
      <c r="J397"/>
      <c r="K397"/>
    </row>
    <row r="398" spans="1:11" s="123" customFormat="1" x14ac:dyDescent="0.25">
      <c r="A398"/>
      <c r="B398" s="2"/>
      <c r="C398"/>
      <c r="D398"/>
      <c r="E398" s="2"/>
      <c r="F398" s="2"/>
      <c r="G398" s="2"/>
      <c r="H398"/>
      <c r="I398"/>
      <c r="J398"/>
      <c r="K398"/>
    </row>
    <row r="399" spans="1:11" s="123" customFormat="1" x14ac:dyDescent="0.25">
      <c r="A399"/>
      <c r="B399" s="2"/>
      <c r="C399"/>
      <c r="D399"/>
      <c r="E399" s="2"/>
      <c r="F399" s="2"/>
      <c r="G399" s="2"/>
      <c r="H399"/>
      <c r="I399"/>
      <c r="J399"/>
      <c r="K399"/>
    </row>
    <row r="400" spans="1:11" s="123" customFormat="1" x14ac:dyDescent="0.25">
      <c r="A400"/>
      <c r="B400" s="2"/>
      <c r="C400"/>
      <c r="D400"/>
      <c r="E400" s="2"/>
      <c r="F400" s="2"/>
      <c r="G400" s="2"/>
      <c r="H400"/>
      <c r="I400"/>
      <c r="J400"/>
      <c r="K400"/>
    </row>
    <row r="401" spans="1:11" s="123" customFormat="1" x14ac:dyDescent="0.25">
      <c r="A401"/>
      <c r="B401" s="2"/>
      <c r="C401"/>
      <c r="D401"/>
      <c r="E401" s="2"/>
      <c r="F401" s="2"/>
      <c r="G401" s="2"/>
      <c r="H401"/>
      <c r="I401"/>
      <c r="J401"/>
      <c r="K401"/>
    </row>
    <row r="402" spans="1:11" s="123" customFormat="1" x14ac:dyDescent="0.25">
      <c r="A402"/>
      <c r="B402" s="2"/>
      <c r="C402"/>
      <c r="D402"/>
      <c r="E402" s="2"/>
      <c r="F402" s="2"/>
      <c r="G402" s="2"/>
      <c r="H402"/>
      <c r="I402"/>
      <c r="J402"/>
      <c r="K402"/>
    </row>
    <row r="403" spans="1:11" s="123" customFormat="1" x14ac:dyDescent="0.25">
      <c r="A403"/>
      <c r="B403" s="2"/>
      <c r="C403"/>
      <c r="D403"/>
      <c r="E403" s="2"/>
      <c r="F403" s="2"/>
      <c r="G403" s="2"/>
      <c r="H403"/>
      <c r="I403"/>
      <c r="J403"/>
      <c r="K403"/>
    </row>
    <row r="404" spans="1:11" s="123" customFormat="1" x14ac:dyDescent="0.25">
      <c r="A404"/>
      <c r="B404" s="2"/>
      <c r="C404"/>
      <c r="D404"/>
      <c r="E404" s="2"/>
      <c r="F404" s="2"/>
      <c r="G404" s="2"/>
      <c r="H404"/>
      <c r="I404"/>
      <c r="J404"/>
      <c r="K404"/>
    </row>
    <row r="405" spans="1:11" s="123" customFormat="1" x14ac:dyDescent="0.25">
      <c r="A405"/>
      <c r="B405" s="2"/>
      <c r="C405"/>
      <c r="D405"/>
      <c r="E405" s="2"/>
      <c r="F405" s="2"/>
      <c r="G405" s="2"/>
      <c r="H405"/>
      <c r="I405"/>
      <c r="J405"/>
      <c r="K405"/>
    </row>
    <row r="406" spans="1:11" s="123" customFormat="1" x14ac:dyDescent="0.25">
      <c r="A406"/>
      <c r="B406" s="2"/>
      <c r="C406"/>
      <c r="D406"/>
      <c r="E406" s="2"/>
      <c r="F406" s="2"/>
      <c r="G406" s="2"/>
      <c r="H406"/>
      <c r="I406"/>
      <c r="J406"/>
      <c r="K406"/>
    </row>
    <row r="407" spans="1:11" s="123" customFormat="1" x14ac:dyDescent="0.25">
      <c r="A407"/>
      <c r="B407" s="2"/>
      <c r="C407"/>
      <c r="D407"/>
      <c r="E407" s="2"/>
      <c r="F407" s="2"/>
      <c r="G407" s="2"/>
      <c r="H407"/>
      <c r="I407"/>
      <c r="J407"/>
      <c r="K407"/>
    </row>
    <row r="408" spans="1:11" s="123" customFormat="1" x14ac:dyDescent="0.25">
      <c r="A408"/>
      <c r="B408" s="2"/>
      <c r="C408"/>
      <c r="D408"/>
      <c r="E408" s="2"/>
      <c r="F408" s="2"/>
      <c r="G408" s="2"/>
      <c r="H408"/>
      <c r="I408"/>
      <c r="J408"/>
      <c r="K408"/>
    </row>
    <row r="409" spans="1:11" s="123" customFormat="1" x14ac:dyDescent="0.25">
      <c r="A409"/>
      <c r="B409" s="2"/>
      <c r="C409"/>
      <c r="D409"/>
      <c r="E409" s="2"/>
      <c r="F409" s="2"/>
      <c r="G409" s="2"/>
      <c r="H409"/>
      <c r="I409"/>
      <c r="J409"/>
      <c r="K409"/>
    </row>
    <row r="410" spans="1:11" s="123" customFormat="1" x14ac:dyDescent="0.25">
      <c r="A410"/>
      <c r="B410" s="2"/>
      <c r="C410"/>
      <c r="D410"/>
      <c r="E410" s="2"/>
      <c r="F410" s="2"/>
      <c r="G410" s="2"/>
      <c r="H410"/>
      <c r="I410"/>
      <c r="J410"/>
      <c r="K410"/>
    </row>
    <row r="411" spans="1:11" s="123" customFormat="1" x14ac:dyDescent="0.25">
      <c r="A411"/>
      <c r="B411" s="2"/>
      <c r="C411"/>
      <c r="D411"/>
      <c r="E411" s="2"/>
      <c r="F411" s="2"/>
      <c r="G411" s="2"/>
      <c r="H411"/>
      <c r="I411"/>
      <c r="J411"/>
      <c r="K411"/>
    </row>
    <row r="412" spans="1:11" s="123" customFormat="1" x14ac:dyDescent="0.25">
      <c r="A412"/>
      <c r="B412" s="2"/>
      <c r="C412"/>
      <c r="D412"/>
      <c r="E412" s="2"/>
      <c r="F412" s="2"/>
      <c r="G412" s="2"/>
      <c r="H412"/>
      <c r="I412"/>
      <c r="J412"/>
      <c r="K412"/>
    </row>
    <row r="413" spans="1:11" s="123" customFormat="1" x14ac:dyDescent="0.25">
      <c r="A413"/>
      <c r="B413" s="2"/>
      <c r="C413"/>
      <c r="D413"/>
      <c r="E413" s="2"/>
      <c r="F413" s="2"/>
      <c r="G413" s="2"/>
      <c r="H413"/>
      <c r="I413"/>
      <c r="J413"/>
      <c r="K413"/>
    </row>
    <row r="414" spans="1:11" s="123" customFormat="1" x14ac:dyDescent="0.25">
      <c r="A414"/>
      <c r="B414" s="2"/>
      <c r="C414"/>
      <c r="D414"/>
      <c r="E414" s="2"/>
      <c r="F414" s="2"/>
      <c r="G414" s="2"/>
      <c r="H414"/>
      <c r="I414"/>
      <c r="J414"/>
      <c r="K414"/>
    </row>
    <row r="415" spans="1:11" s="123" customFormat="1" x14ac:dyDescent="0.25">
      <c r="A415"/>
      <c r="B415" s="2"/>
      <c r="C415"/>
      <c r="D415"/>
      <c r="E415" s="2"/>
      <c r="F415" s="2"/>
      <c r="G415" s="2"/>
      <c r="H415"/>
      <c r="I415"/>
      <c r="J415"/>
      <c r="K415"/>
    </row>
    <row r="416" spans="1:11" s="123" customFormat="1" x14ac:dyDescent="0.25">
      <c r="A416"/>
      <c r="B416" s="2"/>
      <c r="C416"/>
      <c r="D416"/>
      <c r="E416" s="2"/>
      <c r="F416" s="2"/>
      <c r="G416" s="2"/>
      <c r="H416"/>
      <c r="I416"/>
      <c r="J416"/>
      <c r="K416"/>
    </row>
    <row r="417" spans="1:11" s="123" customFormat="1" x14ac:dyDescent="0.25">
      <c r="A417"/>
      <c r="B417" s="2"/>
      <c r="C417"/>
      <c r="D417"/>
      <c r="E417" s="2"/>
      <c r="F417" s="2"/>
      <c r="G417" s="2"/>
      <c r="H417"/>
      <c r="I417"/>
      <c r="J417"/>
      <c r="K417"/>
    </row>
    <row r="418" spans="1:11" s="123" customFormat="1" x14ac:dyDescent="0.25">
      <c r="A418"/>
      <c r="B418" s="2"/>
      <c r="C418"/>
      <c r="D418"/>
      <c r="E418" s="2"/>
      <c r="F418" s="2"/>
      <c r="G418" s="2"/>
      <c r="H418"/>
      <c r="I418"/>
      <c r="J418"/>
      <c r="K418"/>
    </row>
    <row r="419" spans="1:11" s="123" customFormat="1" x14ac:dyDescent="0.25">
      <c r="A419"/>
      <c r="B419" s="2"/>
      <c r="C419"/>
      <c r="D419"/>
      <c r="E419" s="2"/>
      <c r="F419" s="2"/>
      <c r="G419" s="2"/>
      <c r="H419"/>
      <c r="I419"/>
      <c r="J419"/>
      <c r="K419"/>
    </row>
    <row r="420" spans="1:11" s="123" customFormat="1" x14ac:dyDescent="0.25">
      <c r="A420"/>
      <c r="B420" s="2"/>
      <c r="C420"/>
      <c r="D420"/>
      <c r="E420" s="2"/>
      <c r="F420" s="2"/>
      <c r="G420" s="2"/>
      <c r="H420"/>
      <c r="I420"/>
      <c r="J420"/>
      <c r="K420"/>
    </row>
    <row r="421" spans="1:11" s="123" customFormat="1" x14ac:dyDescent="0.25">
      <c r="A421"/>
      <c r="B421" s="2"/>
      <c r="C421"/>
      <c r="D421"/>
      <c r="E421" s="2"/>
      <c r="F421" s="2"/>
      <c r="G421" s="2"/>
      <c r="H421"/>
      <c r="I421"/>
      <c r="J421"/>
      <c r="K421"/>
    </row>
    <row r="422" spans="1:11" s="123" customFormat="1" x14ac:dyDescent="0.25">
      <c r="A422"/>
      <c r="B422" s="2"/>
      <c r="C422"/>
      <c r="D422"/>
      <c r="E422" s="2"/>
      <c r="F422" s="2"/>
      <c r="G422" s="2"/>
      <c r="H422"/>
      <c r="I422"/>
      <c r="J422"/>
      <c r="K422"/>
    </row>
    <row r="423" spans="1:11" s="123" customFormat="1" x14ac:dyDescent="0.25">
      <c r="A423"/>
      <c r="B423" s="2"/>
      <c r="C423"/>
      <c r="D423"/>
      <c r="E423" s="2"/>
      <c r="F423" s="2"/>
      <c r="G423" s="2"/>
      <c r="H423"/>
      <c r="I423"/>
      <c r="J423"/>
      <c r="K423"/>
    </row>
    <row r="424" spans="1:11" s="123" customFormat="1" x14ac:dyDescent="0.25">
      <c r="A424"/>
      <c r="B424" s="2"/>
      <c r="C424"/>
      <c r="D424"/>
      <c r="E424" s="2"/>
      <c r="F424" s="2"/>
      <c r="G424" s="2"/>
      <c r="H424"/>
      <c r="I424"/>
      <c r="J424"/>
      <c r="K424"/>
    </row>
    <row r="425" spans="1:11" s="123" customFormat="1" x14ac:dyDescent="0.25">
      <c r="A425"/>
      <c r="B425" s="2"/>
      <c r="C425"/>
      <c r="D425"/>
      <c r="E425" s="2"/>
      <c r="F425" s="2"/>
      <c r="G425" s="2"/>
      <c r="H425"/>
      <c r="I425"/>
      <c r="J425"/>
      <c r="K425"/>
    </row>
    <row r="426" spans="1:11" s="123" customFormat="1" x14ac:dyDescent="0.25">
      <c r="A426"/>
      <c r="B426" s="2"/>
      <c r="C426"/>
      <c r="D426"/>
      <c r="E426" s="2"/>
      <c r="F426" s="2"/>
      <c r="G426" s="2"/>
      <c r="H426"/>
      <c r="I426"/>
      <c r="J426"/>
      <c r="K426"/>
    </row>
    <row r="427" spans="1:11" s="123" customFormat="1" x14ac:dyDescent="0.25">
      <c r="A427"/>
      <c r="B427" s="2"/>
      <c r="C427"/>
      <c r="D427"/>
      <c r="E427" s="2"/>
      <c r="F427" s="2"/>
      <c r="G427" s="2"/>
      <c r="H427"/>
      <c r="I427"/>
      <c r="J427"/>
      <c r="K427"/>
    </row>
    <row r="428" spans="1:11" s="123" customFormat="1" x14ac:dyDescent="0.25">
      <c r="A428"/>
      <c r="B428" s="2"/>
      <c r="C428"/>
      <c r="D428"/>
      <c r="E428" s="2"/>
      <c r="F428" s="2"/>
      <c r="G428" s="2"/>
      <c r="H428"/>
      <c r="I428"/>
      <c r="J428"/>
      <c r="K428"/>
    </row>
    <row r="429" spans="1:11" s="123" customFormat="1" x14ac:dyDescent="0.25">
      <c r="A429"/>
      <c r="B429" s="2"/>
      <c r="C429"/>
      <c r="D429"/>
      <c r="E429" s="2"/>
      <c r="F429" s="2"/>
      <c r="G429" s="2"/>
      <c r="H429"/>
      <c r="I429"/>
      <c r="J429"/>
      <c r="K429"/>
    </row>
    <row r="430" spans="1:11" s="123" customFormat="1" x14ac:dyDescent="0.25">
      <c r="A430"/>
      <c r="B430" s="2"/>
      <c r="C430"/>
      <c r="D430"/>
      <c r="E430" s="2"/>
      <c r="F430" s="2"/>
      <c r="G430" s="2"/>
      <c r="H430"/>
      <c r="I430"/>
      <c r="J430"/>
      <c r="K430"/>
    </row>
    <row r="431" spans="1:11" s="123" customFormat="1" x14ac:dyDescent="0.25">
      <c r="A431"/>
      <c r="B431" s="2"/>
      <c r="C431"/>
      <c r="D431"/>
      <c r="E431" s="2"/>
      <c r="F431" s="2"/>
      <c r="G431" s="2"/>
      <c r="H431"/>
      <c r="I431"/>
      <c r="J431"/>
      <c r="K431"/>
    </row>
    <row r="432" spans="1:11" s="123" customFormat="1" x14ac:dyDescent="0.25">
      <c r="A432"/>
      <c r="B432" s="2"/>
      <c r="C432"/>
      <c r="D432"/>
      <c r="E432" s="2"/>
      <c r="F432" s="2"/>
      <c r="G432" s="2"/>
      <c r="H432"/>
      <c r="I432"/>
      <c r="J432"/>
      <c r="K432"/>
    </row>
    <row r="433" spans="1:11" s="123" customFormat="1" x14ac:dyDescent="0.25">
      <c r="A433"/>
      <c r="B433" s="2"/>
      <c r="C433"/>
      <c r="D433"/>
      <c r="E433" s="2"/>
      <c r="F433" s="2"/>
      <c r="G433" s="2"/>
      <c r="H433"/>
      <c r="I433"/>
      <c r="J433"/>
      <c r="K433"/>
    </row>
    <row r="434" spans="1:11" s="123" customFormat="1" x14ac:dyDescent="0.25">
      <c r="A434"/>
      <c r="B434" s="2"/>
      <c r="C434"/>
      <c r="D434"/>
      <c r="E434" s="2"/>
      <c r="F434" s="2"/>
      <c r="G434" s="2"/>
      <c r="H434"/>
      <c r="I434"/>
      <c r="J434"/>
      <c r="K434"/>
    </row>
    <row r="435" spans="1:11" s="123" customFormat="1" x14ac:dyDescent="0.25">
      <c r="A435"/>
      <c r="B435" s="2"/>
      <c r="C435"/>
      <c r="D435"/>
      <c r="E435" s="2"/>
      <c r="F435" s="2"/>
      <c r="G435" s="2"/>
      <c r="H435"/>
      <c r="I435"/>
      <c r="J435"/>
      <c r="K435"/>
    </row>
    <row r="436" spans="1:11" s="123" customFormat="1" x14ac:dyDescent="0.25">
      <c r="A436"/>
      <c r="B436" s="2"/>
      <c r="C436"/>
      <c r="D436"/>
      <c r="E436" s="2"/>
      <c r="F436" s="2"/>
      <c r="G436" s="2"/>
      <c r="H436"/>
      <c r="I436"/>
      <c r="J436"/>
      <c r="K436"/>
    </row>
    <row r="437" spans="1:11" s="123" customFormat="1" x14ac:dyDescent="0.25">
      <c r="A437"/>
      <c r="B437" s="2"/>
      <c r="C437"/>
      <c r="D437"/>
      <c r="E437" s="2"/>
      <c r="F437" s="2"/>
      <c r="G437" s="2"/>
      <c r="H437"/>
      <c r="I437"/>
      <c r="J437"/>
      <c r="K437"/>
    </row>
    <row r="438" spans="1:11" s="123" customFormat="1" x14ac:dyDescent="0.25">
      <c r="A438"/>
      <c r="B438" s="2"/>
      <c r="C438"/>
      <c r="D438"/>
      <c r="E438" s="2"/>
      <c r="F438" s="2"/>
      <c r="G438" s="2"/>
      <c r="H438"/>
      <c r="I438"/>
      <c r="J438"/>
      <c r="K438"/>
    </row>
    <row r="439" spans="1:11" s="123" customFormat="1" x14ac:dyDescent="0.25">
      <c r="A439"/>
      <c r="B439" s="2"/>
      <c r="C439"/>
      <c r="D439"/>
      <c r="E439" s="2"/>
      <c r="F439" s="2"/>
      <c r="G439" s="2"/>
      <c r="H439"/>
      <c r="I439"/>
      <c r="J439"/>
      <c r="K439"/>
    </row>
    <row r="440" spans="1:11" s="123" customFormat="1" x14ac:dyDescent="0.25">
      <c r="A440"/>
      <c r="B440" s="2"/>
      <c r="C440"/>
      <c r="D440"/>
      <c r="E440" s="2"/>
      <c r="F440" s="2"/>
      <c r="G440" s="2"/>
      <c r="H440"/>
      <c r="I440"/>
      <c r="J440"/>
      <c r="K440"/>
    </row>
    <row r="441" spans="1:11" s="123" customFormat="1" x14ac:dyDescent="0.25">
      <c r="A441"/>
      <c r="B441" s="2"/>
      <c r="C441"/>
      <c r="D441"/>
      <c r="E441" s="2"/>
      <c r="F441" s="2"/>
      <c r="G441" s="2"/>
      <c r="H441"/>
      <c r="I441"/>
      <c r="J441"/>
      <c r="K441"/>
    </row>
    <row r="442" spans="1:11" s="123" customFormat="1" x14ac:dyDescent="0.25">
      <c r="A442"/>
      <c r="B442" s="2"/>
      <c r="C442"/>
      <c r="D442"/>
      <c r="E442" s="2"/>
      <c r="F442" s="2"/>
      <c r="G442" s="2"/>
      <c r="H442"/>
      <c r="I442"/>
      <c r="J442"/>
      <c r="K442"/>
    </row>
    <row r="443" spans="1:11" s="123" customFormat="1" x14ac:dyDescent="0.25">
      <c r="A443"/>
      <c r="B443" s="2"/>
      <c r="C443"/>
      <c r="D443"/>
      <c r="E443" s="2"/>
      <c r="F443" s="2"/>
      <c r="G443" s="2"/>
      <c r="H443"/>
      <c r="I443"/>
      <c r="J443"/>
      <c r="K443"/>
    </row>
    <row r="444" spans="1:11" s="123" customFormat="1" x14ac:dyDescent="0.25">
      <c r="A444"/>
      <c r="B444" s="2"/>
      <c r="C444"/>
      <c r="D444"/>
      <c r="E444" s="2"/>
      <c r="F444" s="2"/>
      <c r="G444" s="2"/>
      <c r="H444"/>
      <c r="I444"/>
      <c r="J444"/>
      <c r="K444"/>
    </row>
    <row r="445" spans="1:11" s="123" customFormat="1" x14ac:dyDescent="0.25">
      <c r="A445"/>
      <c r="B445" s="2"/>
      <c r="C445"/>
      <c r="D445"/>
      <c r="E445" s="2"/>
      <c r="F445" s="2"/>
      <c r="G445" s="2"/>
      <c r="H445"/>
      <c r="I445"/>
      <c r="J445"/>
      <c r="K445"/>
    </row>
    <row r="446" spans="1:11" s="123" customFormat="1" x14ac:dyDescent="0.25">
      <c r="A446"/>
      <c r="B446" s="2"/>
      <c r="C446"/>
      <c r="D446"/>
      <c r="E446" s="2"/>
      <c r="F446" s="2"/>
      <c r="G446" s="2"/>
      <c r="H446"/>
      <c r="I446"/>
      <c r="J446"/>
      <c r="K446"/>
    </row>
    <row r="447" spans="1:11" s="123" customFormat="1" x14ac:dyDescent="0.25">
      <c r="A447"/>
      <c r="B447" s="2"/>
      <c r="C447"/>
      <c r="D447"/>
      <c r="E447" s="2"/>
      <c r="F447" s="2"/>
      <c r="G447" s="2"/>
      <c r="H447"/>
      <c r="I447"/>
      <c r="J447"/>
      <c r="K447"/>
    </row>
    <row r="448" spans="1:11" s="123" customFormat="1" x14ac:dyDescent="0.25">
      <c r="A448"/>
      <c r="B448" s="2"/>
      <c r="C448"/>
      <c r="D448"/>
      <c r="E448" s="2"/>
      <c r="F448" s="2"/>
      <c r="G448" s="2"/>
      <c r="H448"/>
      <c r="I448"/>
      <c r="J448"/>
      <c r="K448"/>
    </row>
    <row r="449" spans="1:11" s="123" customFormat="1" x14ac:dyDescent="0.25">
      <c r="A449"/>
      <c r="B449" s="2"/>
      <c r="C449"/>
      <c r="D449"/>
      <c r="E449" s="2"/>
      <c r="F449" s="2"/>
      <c r="G449" s="2"/>
      <c r="H449"/>
      <c r="I449"/>
      <c r="J449"/>
      <c r="K449"/>
    </row>
    <row r="450" spans="1:11" s="123" customFormat="1" x14ac:dyDescent="0.25">
      <c r="A450"/>
      <c r="B450" s="2"/>
      <c r="C450"/>
      <c r="D450"/>
      <c r="E450" s="2"/>
      <c r="F450" s="2"/>
      <c r="G450" s="2"/>
      <c r="H450"/>
      <c r="I450"/>
      <c r="J450"/>
      <c r="K450"/>
    </row>
    <row r="451" spans="1:11" s="123" customFormat="1" x14ac:dyDescent="0.25">
      <c r="A451"/>
      <c r="B451" s="2"/>
      <c r="C451"/>
      <c r="D451"/>
      <c r="E451" s="2"/>
      <c r="F451" s="2"/>
      <c r="G451" s="2"/>
      <c r="H451"/>
      <c r="I451"/>
      <c r="J451"/>
      <c r="K451"/>
    </row>
    <row r="452" spans="1:11" s="123" customFormat="1" x14ac:dyDescent="0.25">
      <c r="A452"/>
      <c r="B452" s="2"/>
      <c r="C452"/>
      <c r="D452"/>
      <c r="E452" s="2"/>
      <c r="F452" s="2"/>
      <c r="G452" s="2"/>
      <c r="H452"/>
      <c r="I452"/>
      <c r="J452"/>
      <c r="K452"/>
    </row>
    <row r="453" spans="1:11" s="123" customFormat="1" x14ac:dyDescent="0.25">
      <c r="A453"/>
      <c r="B453" s="2"/>
      <c r="C453"/>
      <c r="D453"/>
      <c r="E453" s="2"/>
      <c r="F453" s="2"/>
      <c r="G453" s="2"/>
      <c r="H453"/>
      <c r="I453"/>
      <c r="J453"/>
      <c r="K453"/>
    </row>
    <row r="454" spans="1:11" s="123" customFormat="1" x14ac:dyDescent="0.25">
      <c r="A454"/>
      <c r="B454" s="2"/>
      <c r="C454"/>
      <c r="D454"/>
      <c r="E454" s="2"/>
      <c r="F454" s="2"/>
      <c r="G454" s="2"/>
      <c r="H454"/>
      <c r="I454"/>
      <c r="J454"/>
      <c r="K454"/>
    </row>
    <row r="455" spans="1:11" s="123" customFormat="1" x14ac:dyDescent="0.25">
      <c r="A455"/>
      <c r="B455" s="2"/>
      <c r="C455"/>
      <c r="D455"/>
      <c r="E455" s="2"/>
      <c r="F455" s="2"/>
      <c r="G455" s="2"/>
      <c r="H455"/>
      <c r="I455"/>
      <c r="J455"/>
      <c r="K455"/>
    </row>
    <row r="456" spans="1:11" s="123" customFormat="1" x14ac:dyDescent="0.25">
      <c r="A456"/>
      <c r="B456" s="2"/>
      <c r="C456"/>
      <c r="D456"/>
      <c r="E456" s="2"/>
      <c r="F456" s="2"/>
      <c r="G456" s="2"/>
      <c r="H456"/>
      <c r="I456"/>
      <c r="J456"/>
      <c r="K456"/>
    </row>
    <row r="457" spans="1:11" s="123" customFormat="1" x14ac:dyDescent="0.25">
      <c r="A457"/>
      <c r="B457" s="2"/>
      <c r="C457"/>
      <c r="D457"/>
      <c r="E457" s="2"/>
      <c r="F457" s="2"/>
      <c r="G457" s="2"/>
      <c r="H457"/>
      <c r="I457"/>
      <c r="J457"/>
      <c r="K457"/>
    </row>
    <row r="458" spans="1:11" s="123" customFormat="1" x14ac:dyDescent="0.25">
      <c r="A458"/>
      <c r="B458" s="2"/>
      <c r="C458"/>
      <c r="D458"/>
      <c r="E458" s="2"/>
      <c r="F458" s="2"/>
      <c r="G458" s="2"/>
      <c r="H458"/>
      <c r="I458"/>
      <c r="J458"/>
      <c r="K458"/>
    </row>
    <row r="459" spans="1:11" s="123" customFormat="1" x14ac:dyDescent="0.25">
      <c r="A459"/>
      <c r="B459" s="2"/>
      <c r="C459"/>
      <c r="D459"/>
      <c r="E459" s="2"/>
      <c r="F459" s="2"/>
      <c r="G459" s="2"/>
      <c r="H459"/>
      <c r="I459"/>
      <c r="J459"/>
      <c r="K459"/>
    </row>
    <row r="460" spans="1:11" s="123" customFormat="1" x14ac:dyDescent="0.25">
      <c r="A460"/>
      <c r="B460" s="2"/>
      <c r="C460"/>
      <c r="D460"/>
      <c r="E460" s="2"/>
      <c r="F460" s="2"/>
      <c r="G460" s="2"/>
      <c r="H460"/>
      <c r="I460"/>
      <c r="J460"/>
      <c r="K460"/>
    </row>
    <row r="461" spans="1:11" s="123" customFormat="1" x14ac:dyDescent="0.25">
      <c r="A461"/>
      <c r="B461" s="2"/>
      <c r="C461"/>
      <c r="D461"/>
      <c r="E461" s="2"/>
      <c r="F461" s="2"/>
      <c r="G461" s="2"/>
      <c r="H461"/>
      <c r="I461"/>
      <c r="J461"/>
      <c r="K461"/>
    </row>
    <row r="462" spans="1:11" s="123" customFormat="1" x14ac:dyDescent="0.25">
      <c r="A462"/>
      <c r="B462" s="2"/>
      <c r="C462"/>
      <c r="D462"/>
      <c r="E462" s="2"/>
      <c r="F462" s="2"/>
      <c r="G462" s="2"/>
      <c r="H462"/>
      <c r="I462"/>
      <c r="J462"/>
      <c r="K462"/>
    </row>
    <row r="463" spans="1:11" s="123" customFormat="1" x14ac:dyDescent="0.25">
      <c r="A463"/>
      <c r="B463" s="2"/>
      <c r="C463"/>
      <c r="D463"/>
      <c r="E463" s="2"/>
      <c r="F463" s="2"/>
      <c r="G463" s="2"/>
      <c r="H463"/>
      <c r="I463"/>
      <c r="J463"/>
      <c r="K463"/>
    </row>
    <row r="464" spans="1:11" s="123" customFormat="1" x14ac:dyDescent="0.25">
      <c r="A464"/>
      <c r="B464" s="2"/>
      <c r="C464"/>
      <c r="D464"/>
      <c r="E464" s="2"/>
      <c r="F464" s="2"/>
      <c r="G464" s="2"/>
      <c r="H464"/>
      <c r="I464"/>
      <c r="J464"/>
      <c r="K464"/>
    </row>
    <row r="465" spans="1:11" s="123" customFormat="1" x14ac:dyDescent="0.25">
      <c r="A465"/>
      <c r="B465" s="2"/>
      <c r="C465"/>
      <c r="D465"/>
      <c r="E465" s="2"/>
      <c r="F465" s="2"/>
      <c r="G465" s="2"/>
      <c r="H465"/>
      <c r="I465"/>
      <c r="J465"/>
      <c r="K465"/>
    </row>
    <row r="466" spans="1:11" s="123" customFormat="1" x14ac:dyDescent="0.25">
      <c r="A466"/>
      <c r="B466" s="2"/>
      <c r="C466"/>
      <c r="D466"/>
      <c r="E466" s="2"/>
      <c r="F466" s="2"/>
      <c r="G466" s="2"/>
      <c r="H466"/>
      <c r="I466"/>
      <c r="J466"/>
      <c r="K466"/>
    </row>
    <row r="467" spans="1:11" s="123" customFormat="1" x14ac:dyDescent="0.25">
      <c r="A467"/>
      <c r="B467" s="2"/>
      <c r="C467"/>
      <c r="D467"/>
      <c r="E467" s="2"/>
      <c r="F467" s="2"/>
      <c r="G467" s="2"/>
      <c r="H467"/>
      <c r="I467"/>
      <c r="J467"/>
      <c r="K467"/>
    </row>
    <row r="468" spans="1:11" s="123" customFormat="1" x14ac:dyDescent="0.25">
      <c r="A468"/>
      <c r="B468" s="2"/>
      <c r="C468"/>
      <c r="D468"/>
      <c r="E468" s="2"/>
      <c r="F468" s="2"/>
      <c r="G468" s="2"/>
      <c r="H468"/>
      <c r="I468"/>
      <c r="J468"/>
      <c r="K468"/>
    </row>
    <row r="469" spans="1:11" s="123" customFormat="1" x14ac:dyDescent="0.25">
      <c r="A469"/>
      <c r="B469" s="2"/>
      <c r="C469"/>
      <c r="D469"/>
      <c r="E469" s="2"/>
      <c r="F469" s="2"/>
      <c r="G469" s="2"/>
      <c r="H469"/>
      <c r="I469"/>
      <c r="J469"/>
      <c r="K469"/>
    </row>
    <row r="470" spans="1:11" s="123" customFormat="1" x14ac:dyDescent="0.25">
      <c r="A470"/>
      <c r="B470" s="2"/>
      <c r="C470"/>
      <c r="D470"/>
      <c r="E470" s="2"/>
      <c r="F470" s="2"/>
      <c r="G470" s="2"/>
      <c r="H470"/>
      <c r="I470"/>
      <c r="J470"/>
      <c r="K470"/>
    </row>
    <row r="471" spans="1:11" s="123" customFormat="1" x14ac:dyDescent="0.25">
      <c r="A471"/>
      <c r="B471" s="2"/>
      <c r="C471"/>
      <c r="D471"/>
      <c r="E471" s="2"/>
      <c r="F471" s="2"/>
      <c r="G471" s="2"/>
      <c r="H471"/>
      <c r="I471"/>
      <c r="J471"/>
      <c r="K471"/>
    </row>
    <row r="472" spans="1:11" s="123" customFormat="1" x14ac:dyDescent="0.25">
      <c r="A472"/>
      <c r="B472" s="2"/>
      <c r="C472"/>
      <c r="D472"/>
      <c r="E472" s="2"/>
      <c r="F472" s="2"/>
      <c r="G472" s="2"/>
      <c r="H472"/>
      <c r="I472"/>
      <c r="J472"/>
      <c r="K472"/>
    </row>
    <row r="473" spans="1:11" s="123" customFormat="1" x14ac:dyDescent="0.25">
      <c r="A473"/>
      <c r="B473" s="2"/>
      <c r="C473"/>
      <c r="D473"/>
      <c r="E473" s="2"/>
      <c r="F473" s="2"/>
      <c r="G473" s="2"/>
      <c r="H473"/>
      <c r="I473"/>
      <c r="J473"/>
      <c r="K473"/>
    </row>
    <row r="474" spans="1:11" s="123" customFormat="1" x14ac:dyDescent="0.25">
      <c r="A474"/>
      <c r="B474" s="2"/>
      <c r="C474"/>
      <c r="D474"/>
      <c r="E474" s="2"/>
      <c r="F474" s="2"/>
      <c r="G474" s="2"/>
      <c r="H474"/>
      <c r="I474"/>
      <c r="J474"/>
      <c r="K474"/>
    </row>
    <row r="475" spans="1:11" s="123" customFormat="1" x14ac:dyDescent="0.25">
      <c r="A475"/>
      <c r="B475" s="2"/>
      <c r="C475"/>
      <c r="D475"/>
      <c r="E475" s="2"/>
      <c r="F475" s="2"/>
      <c r="G475" s="2"/>
      <c r="H475"/>
      <c r="I475"/>
      <c r="J475"/>
      <c r="K475"/>
    </row>
    <row r="476" spans="1:11" s="123" customFormat="1" x14ac:dyDescent="0.25">
      <c r="A476"/>
      <c r="B476" s="2"/>
      <c r="C476"/>
      <c r="D476"/>
      <c r="E476" s="2"/>
      <c r="F476" s="2"/>
      <c r="G476" s="2"/>
      <c r="H476"/>
      <c r="I476"/>
      <c r="J476"/>
      <c r="K476"/>
    </row>
    <row r="477" spans="1:11" s="123" customFormat="1" x14ac:dyDescent="0.25">
      <c r="A477"/>
      <c r="B477" s="2"/>
      <c r="C477"/>
      <c r="D477"/>
      <c r="E477" s="2"/>
      <c r="F477" s="2"/>
      <c r="G477" s="2"/>
      <c r="H477"/>
      <c r="I477"/>
      <c r="J477"/>
      <c r="K477"/>
    </row>
    <row r="478" spans="1:11" s="123" customFormat="1" x14ac:dyDescent="0.25">
      <c r="A478"/>
      <c r="B478" s="2"/>
      <c r="C478"/>
      <c r="D478"/>
      <c r="E478" s="2"/>
      <c r="F478" s="2"/>
      <c r="G478" s="2"/>
      <c r="H478"/>
      <c r="I478"/>
      <c r="J478"/>
      <c r="K478"/>
    </row>
    <row r="479" spans="1:11" s="123" customFormat="1" x14ac:dyDescent="0.25">
      <c r="A479"/>
      <c r="B479" s="2"/>
      <c r="C479"/>
      <c r="D479"/>
      <c r="E479" s="2"/>
      <c r="F479" s="2"/>
      <c r="G479" s="2"/>
      <c r="H479"/>
      <c r="I479"/>
      <c r="J479"/>
      <c r="K479"/>
    </row>
    <row r="480" spans="1:11" s="123" customFormat="1" x14ac:dyDescent="0.25">
      <c r="A480"/>
      <c r="B480" s="2"/>
      <c r="C480"/>
      <c r="D480"/>
      <c r="E480" s="2"/>
      <c r="F480" s="2"/>
      <c r="G480" s="2"/>
      <c r="H480"/>
      <c r="I480"/>
      <c r="J480"/>
      <c r="K480"/>
    </row>
    <row r="481" spans="1:11" s="123" customFormat="1" x14ac:dyDescent="0.25">
      <c r="A481"/>
      <c r="B481" s="2"/>
      <c r="C481"/>
      <c r="D481"/>
      <c r="E481" s="2"/>
      <c r="F481" s="2"/>
      <c r="G481" s="2"/>
      <c r="H481"/>
      <c r="I481"/>
      <c r="J481"/>
      <c r="K481"/>
    </row>
    <row r="482" spans="1:11" s="123" customFormat="1" x14ac:dyDescent="0.25">
      <c r="A482"/>
      <c r="B482" s="2"/>
      <c r="C482"/>
      <c r="D482"/>
      <c r="E482" s="2"/>
      <c r="F482" s="2"/>
      <c r="G482" s="2"/>
      <c r="H482"/>
      <c r="I482"/>
      <c r="J482"/>
      <c r="K482"/>
    </row>
    <row r="483" spans="1:11" s="123" customFormat="1" x14ac:dyDescent="0.25">
      <c r="A483"/>
      <c r="B483" s="2"/>
      <c r="C483"/>
      <c r="D483"/>
      <c r="E483" s="2"/>
      <c r="F483" s="2"/>
      <c r="G483" s="2"/>
      <c r="H483"/>
      <c r="I483"/>
      <c r="J483"/>
      <c r="K483"/>
    </row>
    <row r="484" spans="1:11" s="123" customFormat="1" x14ac:dyDescent="0.25">
      <c r="A484"/>
      <c r="B484" s="2"/>
      <c r="C484"/>
      <c r="D484"/>
      <c r="E484" s="2"/>
      <c r="F484" s="2"/>
      <c r="G484" s="2"/>
      <c r="H484"/>
      <c r="I484"/>
      <c r="J484"/>
      <c r="K484"/>
    </row>
    <row r="485" spans="1:11" s="123" customFormat="1" x14ac:dyDescent="0.25">
      <c r="A485"/>
      <c r="B485" s="2"/>
      <c r="C485"/>
      <c r="D485"/>
      <c r="E485" s="2"/>
      <c r="F485" s="2"/>
      <c r="G485" s="2"/>
      <c r="H485"/>
      <c r="I485"/>
      <c r="J485"/>
      <c r="K485"/>
    </row>
    <row r="486" spans="1:11" s="123" customFormat="1" x14ac:dyDescent="0.25">
      <c r="A486"/>
      <c r="B486" s="2"/>
      <c r="C486"/>
      <c r="D486"/>
      <c r="E486" s="2"/>
      <c r="F486" s="2"/>
      <c r="G486" s="2"/>
      <c r="H486"/>
      <c r="I486"/>
      <c r="J486"/>
      <c r="K486"/>
    </row>
    <row r="487" spans="1:11" s="123" customFormat="1" x14ac:dyDescent="0.25">
      <c r="A487"/>
      <c r="B487" s="2"/>
      <c r="C487"/>
      <c r="D487"/>
      <c r="E487" s="2"/>
      <c r="F487" s="2"/>
      <c r="G487" s="2"/>
      <c r="H487"/>
      <c r="I487"/>
      <c r="J487"/>
      <c r="K487"/>
    </row>
    <row r="488" spans="1:11" s="123" customFormat="1" x14ac:dyDescent="0.25">
      <c r="A488"/>
      <c r="B488" s="2"/>
      <c r="C488"/>
      <c r="D488"/>
      <c r="E488" s="2"/>
      <c r="F488" s="2"/>
      <c r="G488" s="2"/>
      <c r="H488"/>
      <c r="I488"/>
      <c r="J488"/>
      <c r="K488"/>
    </row>
    <row r="489" spans="1:11" s="123" customFormat="1" x14ac:dyDescent="0.25">
      <c r="A489"/>
      <c r="B489" s="2"/>
      <c r="C489"/>
      <c r="D489"/>
      <c r="E489" s="2"/>
      <c r="F489" s="2"/>
      <c r="G489" s="2"/>
      <c r="H489"/>
      <c r="I489"/>
      <c r="J489"/>
      <c r="K489"/>
    </row>
    <row r="490" spans="1:11" s="123" customFormat="1" x14ac:dyDescent="0.25">
      <c r="A490"/>
      <c r="B490" s="2"/>
      <c r="C490"/>
      <c r="D490"/>
      <c r="E490" s="2"/>
      <c r="F490" s="2"/>
      <c r="G490" s="2"/>
      <c r="H490"/>
      <c r="I490"/>
      <c r="J490"/>
      <c r="K490"/>
    </row>
    <row r="491" spans="1:11" s="123" customFormat="1" x14ac:dyDescent="0.25">
      <c r="A491"/>
      <c r="B491" s="2"/>
      <c r="C491"/>
      <c r="D491"/>
      <c r="E491" s="2"/>
      <c r="F491" s="2"/>
      <c r="G491" s="2"/>
      <c r="H491"/>
      <c r="I491"/>
      <c r="J491"/>
      <c r="K491"/>
    </row>
    <row r="492" spans="1:11" s="123" customFormat="1" x14ac:dyDescent="0.25">
      <c r="A492"/>
      <c r="B492" s="2"/>
      <c r="C492"/>
      <c r="D492"/>
      <c r="E492" s="2"/>
      <c r="F492" s="2"/>
      <c r="G492" s="2"/>
      <c r="H492"/>
      <c r="I492"/>
      <c r="J492"/>
      <c r="K492"/>
    </row>
    <row r="493" spans="1:11" s="123" customFormat="1" x14ac:dyDescent="0.25">
      <c r="A493"/>
      <c r="B493" s="2"/>
      <c r="C493"/>
      <c r="D493"/>
      <c r="E493" s="2"/>
      <c r="F493" s="2"/>
      <c r="G493" s="2"/>
      <c r="H493"/>
      <c r="I493"/>
      <c r="J493"/>
      <c r="K493"/>
    </row>
    <row r="494" spans="1:11" s="123" customFormat="1" x14ac:dyDescent="0.25">
      <c r="A494"/>
      <c r="B494" s="2"/>
      <c r="C494"/>
      <c r="D494"/>
      <c r="E494" s="2"/>
      <c r="F494" s="2"/>
      <c r="G494" s="2"/>
      <c r="H494"/>
      <c r="I494"/>
      <c r="J494"/>
      <c r="K494"/>
    </row>
    <row r="495" spans="1:11" s="123" customFormat="1" x14ac:dyDescent="0.25">
      <c r="A495"/>
      <c r="B495" s="2"/>
      <c r="C495"/>
      <c r="D495"/>
      <c r="E495" s="2"/>
      <c r="F495" s="2"/>
      <c r="G495" s="2"/>
      <c r="H495"/>
      <c r="I495"/>
      <c r="J495"/>
      <c r="K495"/>
    </row>
    <row r="496" spans="1:11" s="123" customFormat="1" x14ac:dyDescent="0.25">
      <c r="A496"/>
      <c r="B496" s="2"/>
      <c r="C496"/>
      <c r="D496"/>
      <c r="E496" s="2"/>
      <c r="F496" s="2"/>
      <c r="G496" s="2"/>
      <c r="H496"/>
      <c r="I496"/>
      <c r="J496"/>
      <c r="K496"/>
    </row>
    <row r="497" spans="1:11" s="123" customFormat="1" x14ac:dyDescent="0.25">
      <c r="A497"/>
      <c r="B497" s="2"/>
      <c r="C497"/>
      <c r="D497"/>
      <c r="E497" s="2"/>
      <c r="F497" s="2"/>
      <c r="G497" s="2"/>
      <c r="H497"/>
      <c r="I497"/>
      <c r="J497"/>
      <c r="K497"/>
    </row>
    <row r="498" spans="1:11" s="123" customFormat="1" x14ac:dyDescent="0.25">
      <c r="A498"/>
      <c r="B498" s="2"/>
      <c r="C498"/>
      <c r="D498"/>
      <c r="E498" s="2"/>
      <c r="F498" s="2"/>
      <c r="G498" s="2"/>
      <c r="H498"/>
      <c r="I498"/>
      <c r="J498"/>
      <c r="K498"/>
    </row>
    <row r="499" spans="1:11" s="123" customFormat="1" x14ac:dyDescent="0.25">
      <c r="A499"/>
      <c r="B499" s="2"/>
      <c r="C499"/>
      <c r="D499"/>
      <c r="E499" s="2"/>
      <c r="F499" s="2"/>
      <c r="G499" s="2"/>
      <c r="H499"/>
      <c r="I499"/>
      <c r="J499"/>
      <c r="K499"/>
    </row>
    <row r="500" spans="1:11" s="123" customFormat="1" x14ac:dyDescent="0.25">
      <c r="A500"/>
      <c r="B500" s="2"/>
      <c r="C500"/>
      <c r="D500"/>
      <c r="E500" s="2"/>
      <c r="F500" s="2"/>
      <c r="G500" s="2"/>
      <c r="H500"/>
      <c r="I500"/>
      <c r="J500"/>
      <c r="K500"/>
    </row>
    <row r="501" spans="1:11" s="123" customFormat="1" x14ac:dyDescent="0.25">
      <c r="A501"/>
      <c r="B501" s="2"/>
      <c r="C501"/>
      <c r="D501"/>
      <c r="E501" s="2"/>
      <c r="F501" s="2"/>
      <c r="G501" s="2"/>
      <c r="H501"/>
      <c r="I501"/>
      <c r="J501"/>
      <c r="K501"/>
    </row>
    <row r="502" spans="1:11" s="123" customFormat="1" x14ac:dyDescent="0.25">
      <c r="A502"/>
      <c r="B502" s="2"/>
      <c r="C502"/>
      <c r="D502"/>
      <c r="E502" s="2"/>
      <c r="F502" s="2"/>
      <c r="G502" s="2"/>
      <c r="H502"/>
      <c r="I502"/>
      <c r="J502"/>
      <c r="K502"/>
    </row>
    <row r="503" spans="1:11" s="123" customFormat="1" x14ac:dyDescent="0.25">
      <c r="A503"/>
      <c r="B503" s="2"/>
      <c r="C503"/>
      <c r="D503"/>
      <c r="E503" s="2"/>
      <c r="F503" s="2"/>
      <c r="G503" s="2"/>
      <c r="H503"/>
      <c r="I503"/>
      <c r="J503"/>
      <c r="K503"/>
    </row>
    <row r="504" spans="1:11" s="123" customFormat="1" x14ac:dyDescent="0.25">
      <c r="A504"/>
      <c r="B504" s="2"/>
      <c r="C504"/>
      <c r="D504"/>
      <c r="E504" s="2"/>
      <c r="F504" s="2"/>
      <c r="G504" s="2"/>
      <c r="H504"/>
      <c r="I504"/>
      <c r="J504"/>
      <c r="K504"/>
    </row>
    <row r="505" spans="1:11" s="123" customFormat="1" x14ac:dyDescent="0.25">
      <c r="A505"/>
      <c r="B505" s="2"/>
      <c r="C505"/>
      <c r="D505"/>
      <c r="E505" s="2"/>
      <c r="F505" s="2"/>
      <c r="G505" s="2"/>
      <c r="H505"/>
      <c r="I505"/>
      <c r="J505"/>
      <c r="K505"/>
    </row>
    <row r="506" spans="1:11" s="123" customFormat="1" x14ac:dyDescent="0.25">
      <c r="A506"/>
      <c r="B506" s="2"/>
      <c r="C506"/>
      <c r="D506"/>
      <c r="E506" s="2"/>
      <c r="F506" s="2"/>
      <c r="G506" s="2"/>
      <c r="H506"/>
      <c r="I506"/>
      <c r="J506"/>
      <c r="K506"/>
    </row>
    <row r="507" spans="1:11" s="123" customFormat="1" x14ac:dyDescent="0.25">
      <c r="A507"/>
      <c r="B507" s="2"/>
      <c r="C507"/>
      <c r="D507"/>
      <c r="E507" s="2"/>
      <c r="F507" s="2"/>
      <c r="G507" s="2"/>
      <c r="H507"/>
      <c r="I507"/>
      <c r="J507"/>
      <c r="K507"/>
    </row>
    <row r="508" spans="1:11" s="123" customFormat="1" x14ac:dyDescent="0.25">
      <c r="A508"/>
      <c r="B508" s="2"/>
      <c r="C508"/>
      <c r="D508"/>
      <c r="E508" s="2"/>
      <c r="F508" s="2"/>
      <c r="G508" s="2"/>
      <c r="H508"/>
      <c r="I508"/>
      <c r="J508"/>
      <c r="K508"/>
    </row>
    <row r="509" spans="1:11" s="123" customFormat="1" x14ac:dyDescent="0.25">
      <c r="A509"/>
      <c r="B509" s="2"/>
      <c r="C509"/>
      <c r="D509"/>
      <c r="E509" s="2"/>
      <c r="F509" s="2"/>
      <c r="G509" s="2"/>
      <c r="H509"/>
      <c r="I509"/>
      <c r="J509"/>
      <c r="K509"/>
    </row>
    <row r="510" spans="1:11" s="123" customFormat="1" x14ac:dyDescent="0.25">
      <c r="A510"/>
      <c r="B510" s="2"/>
      <c r="C510"/>
      <c r="D510"/>
      <c r="E510" s="2"/>
      <c r="F510" s="2"/>
      <c r="G510" s="2"/>
      <c r="H510"/>
      <c r="I510"/>
      <c r="J510"/>
      <c r="K510"/>
    </row>
    <row r="511" spans="1:11" s="123" customFormat="1" x14ac:dyDescent="0.25">
      <c r="A511"/>
      <c r="B511" s="2"/>
      <c r="C511"/>
      <c r="D511"/>
      <c r="E511" s="2"/>
      <c r="F511" s="2"/>
      <c r="G511" s="2"/>
      <c r="H511"/>
      <c r="I511"/>
      <c r="J511"/>
      <c r="K511"/>
    </row>
    <row r="512" spans="1:11" s="123" customFormat="1" x14ac:dyDescent="0.25">
      <c r="A512"/>
      <c r="B512" s="2"/>
      <c r="C512"/>
      <c r="D512"/>
      <c r="E512" s="2"/>
      <c r="F512" s="2"/>
      <c r="G512" s="2"/>
      <c r="H512"/>
      <c r="I512"/>
      <c r="J512"/>
      <c r="K512"/>
    </row>
    <row r="513" spans="1:11" s="123" customFormat="1" x14ac:dyDescent="0.25">
      <c r="A513"/>
      <c r="B513" s="2"/>
      <c r="C513"/>
      <c r="D513"/>
      <c r="E513" s="2"/>
      <c r="F513" s="2"/>
      <c r="G513" s="2"/>
      <c r="H513"/>
      <c r="I513"/>
      <c r="J513"/>
      <c r="K513"/>
    </row>
    <row r="514" spans="1:11" s="123" customFormat="1" x14ac:dyDescent="0.25">
      <c r="A514"/>
      <c r="B514" s="2"/>
      <c r="C514"/>
      <c r="D514"/>
      <c r="E514" s="2"/>
      <c r="F514" s="2"/>
      <c r="G514" s="2"/>
      <c r="H514"/>
      <c r="I514"/>
      <c r="J514"/>
      <c r="K514"/>
    </row>
    <row r="515" spans="1:11" s="123" customFormat="1" x14ac:dyDescent="0.25">
      <c r="A515"/>
      <c r="B515" s="2"/>
      <c r="C515"/>
      <c r="D515"/>
      <c r="E515" s="2"/>
      <c r="F515" s="2"/>
      <c r="G515" s="2"/>
      <c r="H515"/>
      <c r="I515"/>
      <c r="J515"/>
      <c r="K515"/>
    </row>
    <row r="516" spans="1:11" s="123" customFormat="1" x14ac:dyDescent="0.25">
      <c r="A516"/>
      <c r="B516" s="2"/>
      <c r="C516"/>
      <c r="D516"/>
      <c r="E516" s="2"/>
      <c r="F516" s="2"/>
      <c r="G516" s="2"/>
      <c r="H516"/>
      <c r="I516"/>
      <c r="J516"/>
      <c r="K516"/>
    </row>
    <row r="517" spans="1:11" s="123" customFormat="1" x14ac:dyDescent="0.25">
      <c r="A517"/>
      <c r="B517" s="2"/>
      <c r="C517"/>
      <c r="D517"/>
      <c r="E517" s="2"/>
      <c r="F517" s="2"/>
      <c r="G517" s="2"/>
      <c r="H517"/>
      <c r="I517"/>
      <c r="J517"/>
      <c r="K517"/>
    </row>
    <row r="518" spans="1:11" s="123" customFormat="1" x14ac:dyDescent="0.25">
      <c r="A518"/>
      <c r="B518" s="2"/>
      <c r="C518"/>
      <c r="D518"/>
      <c r="E518" s="2"/>
      <c r="F518" s="2"/>
      <c r="G518" s="2"/>
      <c r="H518"/>
      <c r="I518"/>
      <c r="J518"/>
      <c r="K518"/>
    </row>
    <row r="519" spans="1:11" s="123" customFormat="1" x14ac:dyDescent="0.25">
      <c r="A519"/>
      <c r="B519" s="2"/>
      <c r="C519"/>
      <c r="D519"/>
      <c r="E519" s="2"/>
      <c r="F519" s="2"/>
      <c r="G519" s="2"/>
      <c r="H519"/>
      <c r="I519"/>
      <c r="J519"/>
      <c r="K519"/>
    </row>
    <row r="520" spans="1:11" s="123" customFormat="1" x14ac:dyDescent="0.25">
      <c r="A520"/>
      <c r="B520" s="2"/>
      <c r="C520"/>
      <c r="D520"/>
      <c r="E520" s="2"/>
      <c r="F520" s="2"/>
      <c r="G520" s="2"/>
      <c r="H520"/>
      <c r="I520"/>
      <c r="J520"/>
      <c r="K520"/>
    </row>
    <row r="521" spans="1:11" s="123" customFormat="1" x14ac:dyDescent="0.25">
      <c r="A521"/>
      <c r="B521" s="2"/>
      <c r="C521"/>
      <c r="D521"/>
      <c r="E521" s="2"/>
      <c r="F521" s="2"/>
      <c r="G521" s="2"/>
      <c r="H521"/>
      <c r="I521"/>
      <c r="J521"/>
      <c r="K521"/>
    </row>
    <row r="522" spans="1:11" s="123" customFormat="1" x14ac:dyDescent="0.25">
      <c r="A522"/>
      <c r="B522" s="2"/>
      <c r="C522"/>
      <c r="D522"/>
      <c r="E522" s="2"/>
      <c r="F522" s="2"/>
      <c r="G522" s="2"/>
      <c r="H522"/>
      <c r="I522"/>
      <c r="J522"/>
      <c r="K522"/>
    </row>
    <row r="523" spans="1:11" s="123" customFormat="1" x14ac:dyDescent="0.25">
      <c r="A523"/>
      <c r="B523" s="2"/>
      <c r="C523"/>
      <c r="D523"/>
      <c r="E523" s="2"/>
      <c r="F523" s="2"/>
      <c r="G523" s="2"/>
      <c r="H523"/>
      <c r="I523"/>
      <c r="J523"/>
      <c r="K523"/>
    </row>
    <row r="524" spans="1:11" s="123" customFormat="1" x14ac:dyDescent="0.25">
      <c r="A524"/>
      <c r="B524" s="2"/>
      <c r="C524"/>
      <c r="D524"/>
      <c r="E524" s="2"/>
      <c r="F524" s="2"/>
      <c r="G524" s="2"/>
      <c r="H524"/>
      <c r="I524"/>
      <c r="J524"/>
      <c r="K524"/>
    </row>
    <row r="525" spans="1:11" s="123" customFormat="1" x14ac:dyDescent="0.25">
      <c r="A525"/>
      <c r="B525" s="2"/>
      <c r="C525"/>
      <c r="D525"/>
      <c r="E525" s="2"/>
      <c r="F525" s="2"/>
      <c r="G525" s="2"/>
      <c r="H525"/>
      <c r="I525"/>
      <c r="J525"/>
      <c r="K525"/>
    </row>
    <row r="526" spans="1:11" s="123" customFormat="1" x14ac:dyDescent="0.25">
      <c r="A526"/>
      <c r="B526" s="2"/>
      <c r="C526"/>
      <c r="D526"/>
      <c r="E526" s="2"/>
      <c r="F526" s="2"/>
      <c r="G526" s="2"/>
      <c r="H526"/>
      <c r="I526"/>
      <c r="J526"/>
      <c r="K526"/>
    </row>
    <row r="527" spans="1:11" s="123" customFormat="1" x14ac:dyDescent="0.25">
      <c r="A527"/>
      <c r="B527" s="2"/>
      <c r="C527"/>
      <c r="D527"/>
      <c r="E527" s="2"/>
      <c r="F527" s="2"/>
      <c r="G527" s="2"/>
      <c r="H527"/>
      <c r="I527"/>
      <c r="J527"/>
      <c r="K527"/>
    </row>
    <row r="528" spans="1:11" s="123" customFormat="1" x14ac:dyDescent="0.25">
      <c r="A528"/>
      <c r="B528" s="2"/>
      <c r="C528"/>
      <c r="D528"/>
      <c r="E528" s="2"/>
      <c r="F528" s="2"/>
      <c r="G528" s="2"/>
      <c r="H528"/>
      <c r="I528"/>
      <c r="J528"/>
      <c r="K528"/>
    </row>
    <row r="529" spans="1:11" s="123" customFormat="1" x14ac:dyDescent="0.25">
      <c r="A529"/>
      <c r="B529" s="2"/>
      <c r="C529"/>
      <c r="D529"/>
      <c r="E529" s="2"/>
      <c r="F529" s="2"/>
      <c r="G529" s="2"/>
      <c r="H529"/>
      <c r="I529"/>
      <c r="J529"/>
      <c r="K529"/>
    </row>
    <row r="530" spans="1:11" s="123" customFormat="1" x14ac:dyDescent="0.25">
      <c r="A530"/>
      <c r="B530" s="2"/>
      <c r="C530"/>
      <c r="D530"/>
      <c r="E530" s="2"/>
      <c r="F530" s="2"/>
      <c r="G530" s="2"/>
      <c r="H530"/>
      <c r="I530"/>
      <c r="J530"/>
      <c r="K530"/>
    </row>
    <row r="531" spans="1:11" s="123" customFormat="1" x14ac:dyDescent="0.25">
      <c r="A531"/>
      <c r="B531" s="2"/>
      <c r="C531"/>
      <c r="D531"/>
      <c r="E531" s="2"/>
      <c r="F531" s="2"/>
      <c r="G531" s="2"/>
      <c r="H531"/>
      <c r="I531"/>
      <c r="J531"/>
      <c r="K531"/>
    </row>
    <row r="532" spans="1:11" s="123" customFormat="1" x14ac:dyDescent="0.25">
      <c r="A532"/>
      <c r="B532" s="2"/>
      <c r="C532"/>
      <c r="D532"/>
      <c r="E532" s="2"/>
      <c r="F532" s="2"/>
      <c r="G532" s="2"/>
      <c r="H532"/>
      <c r="I532"/>
      <c r="J532"/>
      <c r="K532"/>
    </row>
    <row r="533" spans="1:11" s="123" customFormat="1" x14ac:dyDescent="0.25">
      <c r="A533"/>
      <c r="B533" s="2"/>
      <c r="C533"/>
      <c r="D533"/>
      <c r="E533" s="2"/>
      <c r="F533" s="2"/>
      <c r="G533" s="2"/>
      <c r="H533"/>
      <c r="I533"/>
      <c r="J533"/>
      <c r="K533"/>
    </row>
    <row r="534" spans="1:11" s="123" customFormat="1" x14ac:dyDescent="0.25">
      <c r="A534"/>
      <c r="B534" s="2"/>
      <c r="C534"/>
      <c r="D534"/>
      <c r="E534" s="2"/>
      <c r="F534" s="2"/>
      <c r="G534" s="2"/>
      <c r="H534"/>
      <c r="I534"/>
      <c r="J534"/>
      <c r="K534"/>
    </row>
    <row r="535" spans="1:11" s="123" customFormat="1" x14ac:dyDescent="0.25">
      <c r="A535"/>
      <c r="B535" s="2"/>
      <c r="C535"/>
      <c r="D535"/>
      <c r="E535" s="2"/>
      <c r="F535" s="2"/>
      <c r="G535" s="2"/>
      <c r="H535"/>
      <c r="I535"/>
      <c r="J535"/>
      <c r="K535"/>
    </row>
    <row r="536" spans="1:11" s="123" customFormat="1" x14ac:dyDescent="0.25">
      <c r="A536"/>
      <c r="B536" s="2"/>
      <c r="C536"/>
      <c r="D536"/>
      <c r="E536" s="2"/>
      <c r="F536" s="2"/>
      <c r="G536" s="2"/>
      <c r="H536"/>
      <c r="I536"/>
      <c r="J536"/>
      <c r="K536"/>
    </row>
    <row r="537" spans="1:11" s="123" customFormat="1" x14ac:dyDescent="0.25">
      <c r="A537"/>
      <c r="B537" s="2"/>
      <c r="C537"/>
      <c r="D537"/>
      <c r="E537" s="2"/>
      <c r="F537" s="2"/>
      <c r="G537" s="2"/>
      <c r="H537"/>
      <c r="I537"/>
      <c r="J537"/>
      <c r="K537"/>
    </row>
    <row r="538" spans="1:11" s="123" customFormat="1" x14ac:dyDescent="0.25">
      <c r="A538"/>
      <c r="B538" s="2"/>
      <c r="C538"/>
      <c r="D538"/>
      <c r="E538" s="2"/>
      <c r="F538" s="2"/>
      <c r="G538" s="2"/>
      <c r="H538"/>
      <c r="I538"/>
      <c r="J538"/>
      <c r="K538"/>
    </row>
    <row r="539" spans="1:11" s="123" customFormat="1" x14ac:dyDescent="0.25">
      <c r="A539"/>
      <c r="B539" s="2"/>
      <c r="C539"/>
      <c r="D539"/>
      <c r="E539" s="2"/>
      <c r="F539" s="2"/>
      <c r="G539" s="2"/>
      <c r="H539"/>
      <c r="I539"/>
      <c r="J539"/>
      <c r="K539"/>
    </row>
    <row r="540" spans="1:11" s="123" customFormat="1" x14ac:dyDescent="0.25">
      <c r="A540"/>
      <c r="B540" s="2"/>
      <c r="C540"/>
      <c r="D540"/>
      <c r="E540" s="2"/>
      <c r="F540" s="2"/>
      <c r="G540" s="2"/>
      <c r="H540"/>
      <c r="I540"/>
      <c r="J540"/>
      <c r="K540"/>
    </row>
    <row r="541" spans="1:11" s="123" customFormat="1" x14ac:dyDescent="0.25">
      <c r="A541"/>
      <c r="B541" s="2"/>
      <c r="C541"/>
      <c r="D541"/>
      <c r="E541" s="2"/>
      <c r="F541" s="2"/>
      <c r="G541" s="2"/>
      <c r="H541"/>
      <c r="I541"/>
      <c r="J541"/>
      <c r="K541"/>
    </row>
    <row r="542" spans="1:11" s="123" customFormat="1" x14ac:dyDescent="0.25">
      <c r="A542"/>
      <c r="B542" s="2"/>
      <c r="C542"/>
      <c r="D542"/>
      <c r="E542" s="2"/>
      <c r="F542" s="2"/>
      <c r="G542" s="2"/>
      <c r="H542"/>
      <c r="I542"/>
      <c r="J542"/>
      <c r="K542"/>
    </row>
    <row r="543" spans="1:11" s="123" customFormat="1" x14ac:dyDescent="0.25">
      <c r="A543"/>
      <c r="B543" s="2"/>
      <c r="C543"/>
      <c r="D543"/>
      <c r="E543" s="2"/>
      <c r="F543" s="2"/>
      <c r="G543" s="2"/>
      <c r="H543"/>
      <c r="I543"/>
      <c r="J543"/>
      <c r="K543"/>
    </row>
    <row r="544" spans="1:11" s="123" customFormat="1" x14ac:dyDescent="0.25">
      <c r="A544"/>
      <c r="B544" s="2"/>
      <c r="C544"/>
      <c r="D544"/>
      <c r="E544" s="2"/>
      <c r="F544" s="2"/>
      <c r="G544" s="2"/>
      <c r="H544"/>
      <c r="I544"/>
      <c r="J544"/>
      <c r="K544"/>
    </row>
    <row r="545" spans="1:11" s="123" customFormat="1" x14ac:dyDescent="0.25">
      <c r="A545"/>
      <c r="B545" s="2"/>
      <c r="C545"/>
      <c r="D545"/>
      <c r="E545" s="2"/>
      <c r="F545" s="2"/>
      <c r="G545" s="2"/>
      <c r="H545"/>
      <c r="I545"/>
      <c r="J545"/>
      <c r="K545"/>
    </row>
    <row r="546" spans="1:11" s="123" customFormat="1" x14ac:dyDescent="0.25">
      <c r="A546"/>
      <c r="B546" s="2"/>
      <c r="C546"/>
      <c r="D546"/>
      <c r="E546" s="2"/>
      <c r="F546" s="2"/>
      <c r="G546" s="2"/>
      <c r="H546"/>
      <c r="I546"/>
      <c r="J546"/>
      <c r="K546"/>
    </row>
    <row r="547" spans="1:11" s="123" customFormat="1" x14ac:dyDescent="0.25">
      <c r="A547"/>
      <c r="B547" s="2"/>
      <c r="C547"/>
      <c r="D547"/>
      <c r="E547" s="2"/>
      <c r="F547" s="2"/>
      <c r="G547" s="2"/>
      <c r="H547"/>
      <c r="I547"/>
      <c r="J547"/>
      <c r="K547"/>
    </row>
    <row r="548" spans="1:11" s="123" customFormat="1" x14ac:dyDescent="0.25">
      <c r="A548"/>
      <c r="B548" s="2"/>
      <c r="C548"/>
      <c r="D548"/>
      <c r="E548" s="2"/>
      <c r="F548" s="2"/>
      <c r="G548" s="2"/>
      <c r="H548"/>
      <c r="I548"/>
      <c r="J548"/>
      <c r="K548"/>
    </row>
    <row r="549" spans="1:11" s="123" customFormat="1" x14ac:dyDescent="0.25">
      <c r="A549"/>
      <c r="B549" s="2"/>
      <c r="C549"/>
      <c r="D549"/>
      <c r="E549" s="2"/>
      <c r="F549" s="2"/>
      <c r="G549" s="2"/>
      <c r="H549"/>
      <c r="I549"/>
      <c r="J549"/>
      <c r="K549"/>
    </row>
    <row r="550" spans="1:11" s="123" customFormat="1" x14ac:dyDescent="0.25">
      <c r="A550"/>
      <c r="B550" s="2"/>
      <c r="C550"/>
      <c r="D550"/>
      <c r="E550" s="2"/>
      <c r="F550" s="2"/>
      <c r="G550" s="2"/>
      <c r="H550"/>
      <c r="I550"/>
      <c r="J550"/>
      <c r="K550"/>
    </row>
    <row r="551" spans="1:11" s="123" customFormat="1" x14ac:dyDescent="0.25">
      <c r="A551"/>
      <c r="B551" s="2"/>
      <c r="C551"/>
      <c r="D551"/>
      <c r="E551" s="2"/>
      <c r="F551" s="2"/>
      <c r="G551" s="2"/>
      <c r="H551"/>
      <c r="I551"/>
      <c r="J551"/>
      <c r="K551"/>
    </row>
    <row r="552" spans="1:11" s="123" customFormat="1" x14ac:dyDescent="0.25">
      <c r="A552"/>
      <c r="B552" s="2"/>
      <c r="C552"/>
      <c r="D552"/>
      <c r="E552" s="2"/>
      <c r="F552" s="2"/>
      <c r="G552" s="2"/>
      <c r="H552"/>
      <c r="I552"/>
      <c r="J552"/>
      <c r="K552"/>
    </row>
    <row r="553" spans="1:11" s="123" customFormat="1" x14ac:dyDescent="0.25">
      <c r="A553"/>
      <c r="B553" s="2"/>
      <c r="C553"/>
      <c r="D553"/>
      <c r="E553" s="2"/>
      <c r="F553" s="2"/>
      <c r="G553" s="2"/>
      <c r="H553"/>
      <c r="I553"/>
      <c r="J553"/>
      <c r="K553"/>
    </row>
    <row r="554" spans="1:11" s="123" customFormat="1" x14ac:dyDescent="0.25">
      <c r="A554"/>
      <c r="B554" s="2"/>
      <c r="C554"/>
      <c r="D554"/>
      <c r="E554" s="2"/>
      <c r="F554" s="2"/>
      <c r="G554" s="2"/>
      <c r="H554"/>
      <c r="I554"/>
      <c r="J554"/>
      <c r="K554"/>
    </row>
    <row r="555" spans="1:11" s="123" customFormat="1" x14ac:dyDescent="0.25">
      <c r="A555"/>
      <c r="B555" s="2"/>
      <c r="C555"/>
      <c r="D555"/>
      <c r="E555" s="2"/>
      <c r="F555" s="2"/>
      <c r="G555" s="2"/>
      <c r="H555"/>
      <c r="I555"/>
      <c r="J555"/>
      <c r="K555"/>
    </row>
    <row r="556" spans="1:11" s="123" customFormat="1" x14ac:dyDescent="0.25">
      <c r="A556"/>
      <c r="B556" s="2"/>
      <c r="C556"/>
      <c r="D556"/>
      <c r="E556" s="2"/>
      <c r="F556" s="2"/>
      <c r="G556" s="2"/>
      <c r="H556"/>
      <c r="I556"/>
      <c r="J556"/>
      <c r="K556"/>
    </row>
    <row r="557" spans="1:11" s="123" customFormat="1" x14ac:dyDescent="0.25">
      <c r="A557"/>
      <c r="B557" s="2"/>
      <c r="C557"/>
      <c r="D557"/>
      <c r="E557" s="2"/>
      <c r="F557" s="2"/>
      <c r="G557" s="2"/>
      <c r="H557"/>
      <c r="I557"/>
      <c r="J557"/>
      <c r="K557"/>
    </row>
    <row r="558" spans="1:11" s="123" customFormat="1" x14ac:dyDescent="0.25">
      <c r="A558"/>
      <c r="B558" s="2"/>
      <c r="C558"/>
      <c r="D558"/>
      <c r="E558" s="2"/>
      <c r="F558" s="2"/>
      <c r="G558" s="2"/>
      <c r="H558"/>
      <c r="I558"/>
      <c r="J558"/>
      <c r="K558"/>
    </row>
    <row r="559" spans="1:11" s="123" customFormat="1" x14ac:dyDescent="0.25">
      <c r="A559"/>
      <c r="B559" s="2"/>
      <c r="C559"/>
      <c r="D559"/>
      <c r="E559" s="2"/>
      <c r="F559" s="2"/>
      <c r="G559" s="2"/>
      <c r="H559"/>
      <c r="I559"/>
      <c r="J559"/>
      <c r="K559"/>
    </row>
    <row r="560" spans="1:11" s="123" customFormat="1" x14ac:dyDescent="0.25">
      <c r="A560"/>
      <c r="B560" s="2"/>
      <c r="C560"/>
      <c r="D560"/>
      <c r="E560" s="2"/>
      <c r="F560" s="2"/>
      <c r="G560" s="2"/>
      <c r="H560"/>
      <c r="I560"/>
      <c r="J560"/>
      <c r="K560"/>
    </row>
    <row r="561" spans="1:11" s="123" customFormat="1" x14ac:dyDescent="0.25">
      <c r="A561"/>
      <c r="B561" s="2"/>
      <c r="C561"/>
      <c r="D561"/>
      <c r="E561" s="2"/>
      <c r="F561" s="2"/>
      <c r="G561" s="2"/>
      <c r="H561"/>
      <c r="I561"/>
      <c r="J561"/>
      <c r="K561"/>
    </row>
    <row r="562" spans="1:11" s="123" customFormat="1" x14ac:dyDescent="0.25">
      <c r="A562"/>
      <c r="B562" s="2"/>
      <c r="C562"/>
      <c r="D562"/>
      <c r="E562" s="2"/>
      <c r="F562" s="2"/>
      <c r="G562" s="2"/>
      <c r="H562"/>
      <c r="I562"/>
      <c r="J562"/>
      <c r="K562"/>
    </row>
    <row r="563" spans="1:11" s="123" customFormat="1" x14ac:dyDescent="0.25">
      <c r="A563"/>
      <c r="B563" s="2"/>
      <c r="C563"/>
      <c r="D563"/>
      <c r="E563" s="2"/>
      <c r="F563" s="2"/>
      <c r="G563" s="2"/>
      <c r="H563"/>
      <c r="I563"/>
      <c r="J563"/>
      <c r="K563"/>
    </row>
    <row r="564" spans="1:11" s="123" customFormat="1" x14ac:dyDescent="0.25">
      <c r="A564"/>
      <c r="B564" s="2"/>
      <c r="C564"/>
      <c r="D564"/>
      <c r="E564" s="2"/>
      <c r="F564" s="2"/>
      <c r="G564" s="2"/>
      <c r="H564"/>
      <c r="I564"/>
      <c r="J564"/>
      <c r="K564"/>
    </row>
    <row r="565" spans="1:11" s="123" customFormat="1" x14ac:dyDescent="0.25">
      <c r="A565"/>
      <c r="B565" s="2"/>
      <c r="C565"/>
      <c r="D565"/>
      <c r="E565" s="2"/>
      <c r="F565" s="2"/>
      <c r="G565" s="2"/>
      <c r="H565"/>
      <c r="I565"/>
      <c r="J565"/>
      <c r="K565"/>
    </row>
    <row r="566" spans="1:11" s="123" customFormat="1" x14ac:dyDescent="0.25">
      <c r="A566"/>
      <c r="B566" s="2"/>
      <c r="C566"/>
      <c r="D566"/>
      <c r="E566" s="2"/>
      <c r="F566" s="2"/>
      <c r="G566" s="2"/>
      <c r="H566"/>
      <c r="I566"/>
      <c r="J566"/>
      <c r="K566"/>
    </row>
    <row r="567" spans="1:11" s="123" customFormat="1" x14ac:dyDescent="0.25">
      <c r="A567"/>
      <c r="B567" s="2"/>
      <c r="C567"/>
      <c r="D567"/>
      <c r="E567" s="2"/>
      <c r="F567" s="2"/>
      <c r="G567" s="2"/>
      <c r="H567"/>
      <c r="I567"/>
      <c r="J567"/>
      <c r="K567"/>
    </row>
    <row r="568" spans="1:11" s="123" customFormat="1" x14ac:dyDescent="0.25">
      <c r="A568"/>
      <c r="B568" s="2"/>
      <c r="C568"/>
      <c r="D568"/>
      <c r="E568" s="2"/>
      <c r="F568" s="2"/>
      <c r="G568" s="2"/>
      <c r="H568"/>
      <c r="I568"/>
      <c r="J568"/>
      <c r="K568"/>
    </row>
    <row r="569" spans="1:11" s="123" customFormat="1" x14ac:dyDescent="0.25">
      <c r="A569"/>
      <c r="B569" s="2"/>
      <c r="C569"/>
      <c r="D569"/>
      <c r="E569" s="2"/>
      <c r="F569" s="2"/>
      <c r="G569" s="2"/>
      <c r="H569"/>
      <c r="I569"/>
      <c r="J569"/>
      <c r="K569"/>
    </row>
    <row r="570" spans="1:11" s="123" customFormat="1" x14ac:dyDescent="0.25">
      <c r="A570"/>
      <c r="B570" s="2"/>
      <c r="C570"/>
      <c r="D570"/>
      <c r="E570" s="2"/>
      <c r="F570" s="2"/>
      <c r="G570" s="2"/>
      <c r="H570"/>
      <c r="I570"/>
      <c r="J570"/>
      <c r="K570"/>
    </row>
    <row r="571" spans="1:11" s="123" customFormat="1" x14ac:dyDescent="0.25">
      <c r="A571"/>
      <c r="B571" s="2"/>
      <c r="C571"/>
      <c r="D571"/>
      <c r="E571" s="2"/>
      <c r="F571" s="2"/>
      <c r="G571" s="2"/>
      <c r="H571"/>
      <c r="I571"/>
      <c r="J571"/>
      <c r="K571"/>
    </row>
    <row r="572" spans="1:11" s="123" customFormat="1" x14ac:dyDescent="0.25">
      <c r="A572"/>
      <c r="B572" s="2"/>
      <c r="C572"/>
      <c r="D572"/>
      <c r="E572" s="2"/>
      <c r="F572" s="2"/>
      <c r="G572" s="2"/>
      <c r="H572"/>
      <c r="I572"/>
      <c r="J572"/>
      <c r="K572"/>
    </row>
    <row r="573" spans="1:11" s="123" customFormat="1" x14ac:dyDescent="0.25">
      <c r="A573"/>
      <c r="B573" s="2"/>
      <c r="C573"/>
      <c r="D573"/>
      <c r="E573" s="2"/>
      <c r="F573" s="2"/>
      <c r="G573" s="2"/>
      <c r="H573"/>
      <c r="I573"/>
      <c r="J573"/>
      <c r="K573"/>
    </row>
    <row r="574" spans="1:11" s="123" customFormat="1" x14ac:dyDescent="0.25">
      <c r="A574"/>
      <c r="B574" s="2"/>
      <c r="C574"/>
      <c r="D574"/>
      <c r="E574" s="2"/>
      <c r="F574" s="2"/>
      <c r="G574" s="2"/>
      <c r="H574"/>
      <c r="I574"/>
      <c r="J574"/>
      <c r="K574"/>
    </row>
    <row r="575" spans="1:11" s="123" customFormat="1" x14ac:dyDescent="0.25">
      <c r="A575"/>
      <c r="B575" s="2"/>
      <c r="C575"/>
      <c r="D575"/>
      <c r="E575" s="2"/>
      <c r="F575" s="2"/>
      <c r="G575" s="2"/>
      <c r="H575"/>
      <c r="I575"/>
      <c r="J575"/>
      <c r="K575"/>
    </row>
    <row r="576" spans="1:11" s="123" customFormat="1" x14ac:dyDescent="0.25">
      <c r="A576"/>
      <c r="B576" s="2"/>
      <c r="C576"/>
      <c r="D576"/>
      <c r="E576" s="2"/>
      <c r="F576" s="2"/>
      <c r="G576" s="2"/>
      <c r="H576"/>
      <c r="I576"/>
      <c r="J576"/>
      <c r="K576"/>
    </row>
    <row r="577" spans="1:11" s="123" customFormat="1" x14ac:dyDescent="0.25">
      <c r="A577"/>
      <c r="B577" s="2"/>
      <c r="C577"/>
      <c r="D577"/>
      <c r="E577" s="2"/>
      <c r="F577" s="2"/>
      <c r="G577" s="2"/>
      <c r="H577"/>
      <c r="I577"/>
      <c r="J577"/>
      <c r="K577"/>
    </row>
    <row r="578" spans="1:11" s="123" customFormat="1" x14ac:dyDescent="0.25">
      <c r="A578"/>
      <c r="B578" s="2"/>
      <c r="C578"/>
      <c r="D578"/>
      <c r="E578" s="2"/>
      <c r="F578" s="2"/>
      <c r="G578" s="2"/>
      <c r="H578"/>
      <c r="I578"/>
      <c r="J578"/>
      <c r="K578"/>
    </row>
    <row r="579" spans="1:11" s="123" customFormat="1" x14ac:dyDescent="0.25">
      <c r="A579"/>
      <c r="B579" s="2"/>
      <c r="C579"/>
      <c r="D579"/>
      <c r="E579" s="2"/>
      <c r="F579" s="2"/>
      <c r="G579" s="2"/>
      <c r="H579"/>
      <c r="I579"/>
      <c r="J579"/>
      <c r="K579"/>
    </row>
    <row r="580" spans="1:11" s="123" customFormat="1" x14ac:dyDescent="0.25">
      <c r="A580"/>
      <c r="B580" s="2"/>
      <c r="C580"/>
      <c r="D580"/>
      <c r="E580" s="2"/>
      <c r="F580" s="2"/>
      <c r="G580" s="2"/>
      <c r="H580"/>
      <c r="I580"/>
      <c r="J580"/>
      <c r="K580"/>
    </row>
    <row r="581" spans="1:11" s="123" customFormat="1" x14ac:dyDescent="0.25">
      <c r="A581"/>
      <c r="B581" s="2"/>
      <c r="C581"/>
      <c r="D581"/>
      <c r="E581" s="2"/>
      <c r="F581" s="2"/>
      <c r="G581" s="2"/>
      <c r="H581"/>
      <c r="I581"/>
      <c r="J581"/>
      <c r="K581"/>
    </row>
    <row r="582" spans="1:11" s="123" customFormat="1" x14ac:dyDescent="0.25">
      <c r="A582"/>
      <c r="B582" s="2"/>
      <c r="C582"/>
      <c r="D582"/>
      <c r="E582" s="2"/>
      <c r="F582" s="2"/>
      <c r="G582" s="2"/>
      <c r="H582"/>
      <c r="I582"/>
      <c r="J582"/>
      <c r="K582"/>
    </row>
    <row r="583" spans="1:11" s="123" customFormat="1" x14ac:dyDescent="0.25">
      <c r="A583"/>
      <c r="B583" s="2"/>
      <c r="C583"/>
      <c r="D583"/>
      <c r="E583" s="2"/>
      <c r="F583" s="2"/>
      <c r="G583" s="2"/>
      <c r="H583"/>
      <c r="I583"/>
      <c r="J583"/>
      <c r="K583"/>
    </row>
    <row r="584" spans="1:11" s="123" customFormat="1" x14ac:dyDescent="0.25">
      <c r="A584"/>
      <c r="B584" s="2"/>
      <c r="C584"/>
      <c r="D584"/>
      <c r="E584" s="2"/>
      <c r="F584" s="2"/>
      <c r="G584" s="2"/>
      <c r="H584"/>
      <c r="I584"/>
      <c r="J584"/>
      <c r="K584"/>
    </row>
    <row r="585" spans="1:11" s="123" customFormat="1" x14ac:dyDescent="0.25">
      <c r="A585"/>
      <c r="B585" s="2"/>
      <c r="C585"/>
      <c r="D585"/>
      <c r="E585" s="2"/>
      <c r="F585" s="2"/>
      <c r="G585" s="2"/>
      <c r="H585"/>
      <c r="I585"/>
      <c r="J585"/>
      <c r="K585"/>
    </row>
    <row r="586" spans="1:11" s="123" customFormat="1" x14ac:dyDescent="0.25">
      <c r="A586"/>
      <c r="B586" s="2"/>
      <c r="C586"/>
      <c r="D586"/>
      <c r="E586" s="2"/>
      <c r="F586" s="2"/>
      <c r="G586" s="2"/>
      <c r="H586"/>
      <c r="I586"/>
      <c r="J586"/>
      <c r="K586"/>
    </row>
    <row r="587" spans="1:11" s="123" customFormat="1" x14ac:dyDescent="0.25">
      <c r="A587"/>
      <c r="B587" s="2"/>
      <c r="C587"/>
      <c r="D587"/>
      <c r="E587" s="2"/>
      <c r="F587" s="2"/>
      <c r="G587" s="2"/>
      <c r="H587"/>
      <c r="I587"/>
      <c r="J587"/>
      <c r="K587"/>
    </row>
    <row r="588" spans="1:11" s="123" customFormat="1" x14ac:dyDescent="0.25">
      <c r="A588"/>
      <c r="B588" s="2"/>
      <c r="C588"/>
      <c r="D588"/>
      <c r="E588" s="2"/>
      <c r="F588" s="2"/>
      <c r="G588" s="2"/>
      <c r="H588"/>
      <c r="I588"/>
      <c r="J588"/>
      <c r="K588"/>
    </row>
    <row r="589" spans="1:11" s="123" customFormat="1" x14ac:dyDescent="0.25">
      <c r="A589"/>
      <c r="B589" s="2"/>
      <c r="C589"/>
      <c r="D589"/>
      <c r="E589" s="2"/>
      <c r="F589" s="2"/>
      <c r="G589" s="2"/>
      <c r="H589"/>
      <c r="I589"/>
      <c r="J589"/>
      <c r="K589"/>
    </row>
    <row r="590" spans="1:11" s="123" customFormat="1" x14ac:dyDescent="0.25">
      <c r="A590"/>
      <c r="B590" s="2"/>
      <c r="C590"/>
      <c r="D590"/>
      <c r="E590" s="2"/>
      <c r="F590" s="2"/>
      <c r="G590" s="2"/>
      <c r="H590"/>
      <c r="I590"/>
      <c r="J590"/>
      <c r="K590"/>
    </row>
    <row r="591" spans="1:11" s="123" customFormat="1" x14ac:dyDescent="0.25">
      <c r="A591"/>
      <c r="B591" s="2"/>
      <c r="C591"/>
      <c r="D591"/>
      <c r="E591" s="2"/>
      <c r="F591" s="2"/>
      <c r="G591" s="2"/>
      <c r="H591"/>
      <c r="I591"/>
      <c r="J591"/>
      <c r="K591"/>
    </row>
    <row r="592" spans="1:11" s="123" customFormat="1" x14ac:dyDescent="0.25">
      <c r="A592"/>
      <c r="B592" s="2"/>
      <c r="C592"/>
      <c r="D592"/>
      <c r="E592" s="2"/>
      <c r="F592" s="2"/>
      <c r="G592" s="2"/>
      <c r="H592"/>
      <c r="I592"/>
      <c r="J592"/>
      <c r="K592"/>
    </row>
    <row r="593" spans="1:11" s="123" customFormat="1" x14ac:dyDescent="0.25">
      <c r="A593"/>
      <c r="B593" s="2"/>
      <c r="C593"/>
      <c r="D593"/>
      <c r="E593" s="2"/>
      <c r="F593" s="2"/>
      <c r="G593" s="2"/>
      <c r="H593"/>
      <c r="I593"/>
      <c r="J593"/>
      <c r="K593"/>
    </row>
    <row r="594" spans="1:11" s="123" customFormat="1" x14ac:dyDescent="0.25">
      <c r="A594"/>
      <c r="B594" s="2"/>
      <c r="C594"/>
      <c r="D594"/>
      <c r="E594" s="2"/>
      <c r="F594" s="2"/>
      <c r="G594" s="2"/>
      <c r="H594"/>
      <c r="I594"/>
      <c r="J594"/>
      <c r="K594"/>
    </row>
    <row r="595" spans="1:11" s="123" customFormat="1" x14ac:dyDescent="0.25">
      <c r="A595"/>
      <c r="B595" s="2"/>
      <c r="C595"/>
      <c r="D595"/>
      <c r="E595" s="2"/>
      <c r="F595" s="2"/>
      <c r="G595" s="2"/>
      <c r="H595"/>
      <c r="I595"/>
      <c r="J595"/>
      <c r="K595"/>
    </row>
    <row r="596" spans="1:11" s="123" customFormat="1" x14ac:dyDescent="0.25">
      <c r="A596"/>
      <c r="B596" s="2"/>
      <c r="C596"/>
      <c r="D596"/>
      <c r="E596" s="2"/>
      <c r="F596" s="2"/>
      <c r="G596" s="2"/>
      <c r="H596"/>
      <c r="I596"/>
      <c r="J596"/>
      <c r="K596"/>
    </row>
    <row r="597" spans="1:11" s="123" customFormat="1" x14ac:dyDescent="0.25">
      <c r="A597"/>
      <c r="B597" s="2"/>
      <c r="C597"/>
      <c r="D597"/>
      <c r="E597" s="2"/>
      <c r="F597" s="2"/>
      <c r="G597" s="2"/>
      <c r="H597"/>
      <c r="I597"/>
      <c r="J597"/>
      <c r="K597"/>
    </row>
    <row r="598" spans="1:11" s="123" customFormat="1" x14ac:dyDescent="0.25">
      <c r="A598"/>
      <c r="B598" s="2"/>
      <c r="C598"/>
      <c r="D598"/>
      <c r="E598" s="2"/>
      <c r="F598" s="2"/>
      <c r="G598" s="2"/>
      <c r="H598"/>
      <c r="I598"/>
      <c r="J598"/>
      <c r="K598"/>
    </row>
    <row r="599" spans="1:11" s="123" customFormat="1" x14ac:dyDescent="0.25">
      <c r="A599"/>
      <c r="B599" s="2"/>
      <c r="C599"/>
      <c r="D599"/>
      <c r="E599" s="2"/>
      <c r="F599" s="2"/>
      <c r="G599" s="2"/>
      <c r="H599"/>
      <c r="I599"/>
      <c r="J599"/>
      <c r="K599"/>
    </row>
    <row r="600" spans="1:11" s="123" customFormat="1" x14ac:dyDescent="0.25">
      <c r="A600"/>
      <c r="B600" s="2"/>
      <c r="C600"/>
      <c r="D600"/>
      <c r="E600" s="2"/>
      <c r="F600" s="2"/>
      <c r="G600" s="2"/>
      <c r="H600"/>
      <c r="I600"/>
      <c r="J600"/>
      <c r="K600"/>
    </row>
    <row r="601" spans="1:11" s="123" customFormat="1" x14ac:dyDescent="0.25">
      <c r="A601"/>
      <c r="B601" s="2"/>
      <c r="C601"/>
      <c r="D601"/>
      <c r="E601" s="2"/>
      <c r="F601" s="2"/>
      <c r="G601" s="2"/>
      <c r="H601"/>
      <c r="I601"/>
      <c r="J601"/>
      <c r="K601"/>
    </row>
    <row r="602" spans="1:11" s="123" customFormat="1" x14ac:dyDescent="0.25">
      <c r="A602"/>
      <c r="B602" s="2"/>
      <c r="C602"/>
      <c r="D602"/>
      <c r="E602" s="2"/>
      <c r="F602" s="2"/>
      <c r="G602" s="2"/>
      <c r="H602"/>
      <c r="I602"/>
      <c r="J602"/>
      <c r="K602"/>
    </row>
    <row r="603" spans="1:11" s="123" customFormat="1" x14ac:dyDescent="0.25">
      <c r="A603"/>
      <c r="B603" s="2"/>
      <c r="C603"/>
      <c r="D603"/>
      <c r="E603" s="2"/>
      <c r="F603" s="2"/>
      <c r="G603" s="2"/>
      <c r="H603"/>
      <c r="I603"/>
      <c r="J603"/>
      <c r="K603"/>
    </row>
    <row r="604" spans="1:11" s="123" customFormat="1" x14ac:dyDescent="0.25">
      <c r="A604"/>
      <c r="B604" s="2"/>
      <c r="C604"/>
      <c r="D604"/>
      <c r="E604" s="2"/>
      <c r="F604" s="2"/>
      <c r="G604" s="2"/>
      <c r="H604"/>
      <c r="I604"/>
      <c r="J604"/>
      <c r="K604"/>
    </row>
    <row r="605" spans="1:11" s="123" customFormat="1" x14ac:dyDescent="0.25">
      <c r="A605"/>
      <c r="B605" s="2"/>
      <c r="C605"/>
      <c r="D605"/>
      <c r="E605" s="2"/>
      <c r="F605" s="2"/>
      <c r="G605" s="2"/>
      <c r="H605"/>
      <c r="I605"/>
      <c r="J605"/>
      <c r="K605"/>
    </row>
    <row r="606" spans="1:11" s="123" customFormat="1" x14ac:dyDescent="0.25">
      <c r="A606"/>
      <c r="B606" s="2"/>
      <c r="C606"/>
      <c r="D606"/>
      <c r="E606" s="2"/>
      <c r="F606" s="2"/>
      <c r="G606" s="2"/>
      <c r="H606"/>
      <c r="I606"/>
      <c r="J606"/>
      <c r="K606"/>
    </row>
    <row r="607" spans="1:11" s="123" customFormat="1" x14ac:dyDescent="0.25">
      <c r="A607"/>
      <c r="B607" s="2"/>
      <c r="C607"/>
      <c r="D607"/>
      <c r="E607" s="2"/>
      <c r="F607" s="2"/>
      <c r="G607" s="2"/>
      <c r="H607"/>
      <c r="I607"/>
      <c r="J607"/>
      <c r="K607"/>
    </row>
    <row r="608" spans="1:11" s="123" customFormat="1" x14ac:dyDescent="0.25">
      <c r="A608"/>
      <c r="B608" s="2"/>
      <c r="C608"/>
      <c r="D608"/>
      <c r="E608" s="2"/>
      <c r="F608" s="2"/>
      <c r="G608" s="2"/>
      <c r="H608"/>
      <c r="I608"/>
      <c r="J608"/>
      <c r="K608"/>
    </row>
    <row r="609" spans="1:11" s="123" customFormat="1" x14ac:dyDescent="0.25">
      <c r="A609"/>
      <c r="B609" s="2"/>
      <c r="C609"/>
      <c r="D609"/>
      <c r="E609" s="2"/>
      <c r="F609" s="2"/>
      <c r="G609" s="2"/>
      <c r="H609"/>
      <c r="I609"/>
      <c r="J609"/>
      <c r="K609"/>
    </row>
    <row r="610" spans="1:11" s="123" customFormat="1" x14ac:dyDescent="0.25">
      <c r="A610"/>
      <c r="B610" s="2"/>
      <c r="C610"/>
      <c r="D610"/>
      <c r="E610" s="2"/>
      <c r="F610" s="2"/>
      <c r="G610" s="2"/>
      <c r="H610"/>
      <c r="I610"/>
      <c r="J610"/>
      <c r="K610"/>
    </row>
    <row r="611" spans="1:11" s="123" customFormat="1" x14ac:dyDescent="0.25">
      <c r="A611"/>
      <c r="B611" s="2"/>
      <c r="C611"/>
      <c r="D611"/>
      <c r="E611" s="2"/>
      <c r="F611" s="2"/>
      <c r="G611" s="2"/>
      <c r="H611"/>
      <c r="I611"/>
      <c r="J611"/>
      <c r="K611"/>
    </row>
    <row r="612" spans="1:11" s="123" customFormat="1" x14ac:dyDescent="0.25">
      <c r="A612"/>
      <c r="B612" s="2"/>
      <c r="C612"/>
      <c r="D612"/>
      <c r="E612" s="2"/>
      <c r="F612" s="2"/>
      <c r="G612" s="2"/>
      <c r="H612"/>
      <c r="I612"/>
      <c r="J612"/>
      <c r="K612"/>
    </row>
    <row r="613" spans="1:11" s="123" customFormat="1" x14ac:dyDescent="0.25">
      <c r="A613"/>
      <c r="B613" s="2"/>
      <c r="C613"/>
      <c r="D613"/>
      <c r="E613" s="2"/>
      <c r="F613" s="2"/>
      <c r="G613" s="2"/>
      <c r="H613"/>
      <c r="I613"/>
      <c r="J613"/>
      <c r="K613"/>
    </row>
    <row r="614" spans="1:11" s="123" customFormat="1" x14ac:dyDescent="0.25">
      <c r="A614"/>
      <c r="B614" s="2"/>
      <c r="C614"/>
      <c r="D614"/>
      <c r="E614" s="2"/>
      <c r="F614" s="2"/>
      <c r="G614" s="2"/>
      <c r="H614"/>
      <c r="I614"/>
      <c r="J614"/>
      <c r="K614"/>
    </row>
    <row r="615" spans="1:11" s="123" customFormat="1" x14ac:dyDescent="0.25">
      <c r="A615"/>
      <c r="B615" s="2"/>
      <c r="C615"/>
      <c r="D615"/>
      <c r="E615" s="2"/>
      <c r="F615" s="2"/>
      <c r="G615" s="2"/>
      <c r="H615"/>
      <c r="I615"/>
      <c r="J615"/>
      <c r="K615"/>
    </row>
    <row r="616" spans="1:11" s="123" customFormat="1" x14ac:dyDescent="0.25">
      <c r="A616"/>
      <c r="B616" s="2"/>
      <c r="C616"/>
      <c r="D616"/>
      <c r="E616" s="2"/>
      <c r="F616" s="2"/>
      <c r="G616" s="2"/>
      <c r="H616"/>
      <c r="I616"/>
      <c r="J616"/>
      <c r="K616"/>
    </row>
    <row r="617" spans="1:11" s="123" customFormat="1" x14ac:dyDescent="0.25">
      <c r="A617"/>
      <c r="B617" s="2"/>
      <c r="C617"/>
      <c r="D617"/>
      <c r="E617" s="2"/>
      <c r="F617" s="2"/>
      <c r="G617" s="2"/>
      <c r="H617"/>
      <c r="I617"/>
      <c r="J617"/>
      <c r="K617"/>
    </row>
    <row r="618" spans="1:11" s="123" customFormat="1" x14ac:dyDescent="0.25">
      <c r="A618"/>
      <c r="B618" s="2"/>
      <c r="C618"/>
      <c r="D618"/>
      <c r="E618" s="2"/>
      <c r="F618" s="2"/>
      <c r="G618" s="2"/>
      <c r="H618"/>
      <c r="I618"/>
      <c r="J618"/>
      <c r="K618"/>
    </row>
    <row r="619" spans="1:11" s="123" customFormat="1" x14ac:dyDescent="0.25">
      <c r="A619"/>
      <c r="B619" s="2"/>
      <c r="C619"/>
      <c r="D619"/>
      <c r="E619" s="2"/>
      <c r="F619" s="2"/>
      <c r="G619" s="2"/>
      <c r="H619"/>
      <c r="I619"/>
      <c r="J619"/>
      <c r="K619"/>
    </row>
    <row r="620" spans="1:11" s="123" customFormat="1" x14ac:dyDescent="0.25">
      <c r="A620"/>
      <c r="B620" s="2"/>
      <c r="C620"/>
      <c r="D620"/>
      <c r="E620" s="2"/>
      <c r="F620" s="2"/>
      <c r="G620" s="2"/>
      <c r="H620"/>
      <c r="I620"/>
      <c r="J620"/>
      <c r="K620"/>
    </row>
    <row r="621" spans="1:11" s="123" customFormat="1" x14ac:dyDescent="0.25">
      <c r="A621"/>
      <c r="B621" s="2"/>
      <c r="C621"/>
      <c r="D621"/>
      <c r="E621" s="2"/>
      <c r="F621" s="2"/>
      <c r="G621" s="2"/>
      <c r="H621"/>
      <c r="I621"/>
      <c r="J621"/>
      <c r="K621"/>
    </row>
    <row r="622" spans="1:11" s="123" customFormat="1" x14ac:dyDescent="0.25">
      <c r="A622"/>
      <c r="B622" s="2"/>
      <c r="C622"/>
      <c r="D622"/>
      <c r="E622" s="2"/>
      <c r="F622" s="2"/>
      <c r="G622" s="2"/>
      <c r="H622"/>
      <c r="I622"/>
      <c r="J622"/>
      <c r="K622"/>
    </row>
    <row r="623" spans="1:11" s="123" customFormat="1" x14ac:dyDescent="0.25">
      <c r="A623"/>
      <c r="B623" s="2"/>
      <c r="C623"/>
      <c r="D623"/>
      <c r="E623" s="2"/>
      <c r="F623" s="2"/>
      <c r="G623" s="2"/>
      <c r="H623"/>
      <c r="I623"/>
      <c r="J623"/>
      <c r="K623"/>
    </row>
    <row r="624" spans="1:11" s="123" customFormat="1" x14ac:dyDescent="0.25">
      <c r="A624"/>
      <c r="B624" s="2"/>
      <c r="C624"/>
      <c r="D624"/>
      <c r="E624" s="2"/>
      <c r="F624" s="2"/>
      <c r="G624" s="2"/>
      <c r="H624"/>
      <c r="I624"/>
      <c r="J624"/>
      <c r="K624"/>
    </row>
    <row r="625" spans="1:11" s="123" customFormat="1" x14ac:dyDescent="0.25">
      <c r="A625"/>
      <c r="B625" s="2"/>
      <c r="C625"/>
      <c r="D625"/>
      <c r="E625" s="2"/>
      <c r="F625" s="2"/>
      <c r="G625" s="2"/>
      <c r="H625"/>
      <c r="I625"/>
      <c r="J625"/>
      <c r="K625"/>
    </row>
    <row r="626" spans="1:11" s="123" customFormat="1" x14ac:dyDescent="0.25">
      <c r="A626"/>
      <c r="B626" s="2"/>
      <c r="C626"/>
      <c r="D626"/>
      <c r="E626" s="2"/>
      <c r="F626" s="2"/>
      <c r="G626" s="2"/>
      <c r="H626"/>
      <c r="I626"/>
      <c r="J626"/>
      <c r="K626"/>
    </row>
    <row r="627" spans="1:11" s="123" customFormat="1" x14ac:dyDescent="0.25">
      <c r="A627"/>
      <c r="B627" s="2"/>
      <c r="C627"/>
      <c r="D627"/>
      <c r="E627" s="2"/>
      <c r="F627" s="2"/>
      <c r="G627" s="2"/>
      <c r="H627"/>
      <c r="I627"/>
      <c r="J627"/>
      <c r="K627"/>
    </row>
    <row r="628" spans="1:11" s="123" customFormat="1" x14ac:dyDescent="0.25">
      <c r="A628"/>
      <c r="B628" s="2"/>
      <c r="C628"/>
      <c r="D628"/>
      <c r="E628" s="2"/>
      <c r="F628" s="2"/>
      <c r="G628" s="2"/>
      <c r="H628"/>
      <c r="I628"/>
      <c r="J628"/>
      <c r="K628"/>
    </row>
    <row r="629" spans="1:11" s="123" customFormat="1" x14ac:dyDescent="0.25">
      <c r="A629"/>
      <c r="B629" s="2"/>
      <c r="C629"/>
      <c r="D629"/>
      <c r="E629" s="2"/>
      <c r="F629" s="2"/>
      <c r="G629" s="2"/>
      <c r="H629"/>
      <c r="I629"/>
      <c r="J629"/>
      <c r="K629"/>
    </row>
    <row r="630" spans="1:11" s="123" customFormat="1" x14ac:dyDescent="0.25">
      <c r="A630"/>
      <c r="B630" s="2"/>
      <c r="C630"/>
      <c r="D630"/>
      <c r="E630" s="2"/>
      <c r="F630" s="2"/>
      <c r="G630" s="2"/>
      <c r="H630"/>
      <c r="I630"/>
      <c r="J630"/>
      <c r="K630"/>
    </row>
    <row r="631" spans="1:11" s="123" customFormat="1" x14ac:dyDescent="0.25">
      <c r="A631"/>
      <c r="B631" s="2"/>
      <c r="C631"/>
      <c r="D631"/>
      <c r="E631" s="2"/>
      <c r="F631" s="2"/>
      <c r="G631" s="2"/>
      <c r="H631"/>
      <c r="I631"/>
      <c r="J631"/>
      <c r="K631"/>
    </row>
    <row r="632" spans="1:11" s="123" customFormat="1" x14ac:dyDescent="0.25">
      <c r="A632"/>
      <c r="B632" s="2"/>
      <c r="C632"/>
      <c r="D632"/>
      <c r="E632" s="2"/>
      <c r="F632" s="2"/>
      <c r="G632" s="2"/>
      <c r="H632"/>
      <c r="I632"/>
      <c r="J632"/>
      <c r="K632"/>
    </row>
    <row r="633" spans="1:11" s="123" customFormat="1" x14ac:dyDescent="0.25">
      <c r="A633"/>
      <c r="B633" s="2"/>
      <c r="C633"/>
      <c r="D633"/>
      <c r="E633" s="2"/>
      <c r="F633" s="2"/>
      <c r="G633" s="2"/>
      <c r="H633"/>
      <c r="I633"/>
      <c r="J633"/>
      <c r="K633"/>
    </row>
    <row r="634" spans="1:11" s="123" customFormat="1" x14ac:dyDescent="0.25">
      <c r="A634"/>
      <c r="B634" s="2"/>
      <c r="C634"/>
      <c r="D634"/>
      <c r="E634" s="2"/>
      <c r="F634" s="2"/>
      <c r="G634" s="2"/>
      <c r="H634"/>
      <c r="I634"/>
      <c r="J634"/>
      <c r="K634"/>
    </row>
    <row r="635" spans="1:11" s="123" customFormat="1" x14ac:dyDescent="0.25">
      <c r="A635"/>
      <c r="B635" s="2"/>
      <c r="C635"/>
      <c r="D635"/>
      <c r="E635" s="2"/>
      <c r="F635" s="2"/>
      <c r="G635" s="2"/>
      <c r="H635"/>
      <c r="I635"/>
      <c r="J635"/>
      <c r="K635"/>
    </row>
    <row r="636" spans="1:11" s="123" customFormat="1" x14ac:dyDescent="0.25">
      <c r="A636"/>
      <c r="B636" s="2"/>
      <c r="C636"/>
      <c r="D636"/>
      <c r="E636" s="2"/>
      <c r="F636" s="2"/>
      <c r="G636" s="2"/>
      <c r="H636"/>
      <c r="I636"/>
      <c r="J636"/>
      <c r="K636"/>
    </row>
    <row r="637" spans="1:11" s="123" customFormat="1" x14ac:dyDescent="0.25">
      <c r="A637"/>
      <c r="B637" s="2"/>
      <c r="C637"/>
      <c r="D637"/>
      <c r="E637" s="2"/>
      <c r="F637" s="2"/>
      <c r="G637" s="2"/>
      <c r="H637"/>
      <c r="I637"/>
      <c r="J637"/>
      <c r="K637"/>
    </row>
    <row r="638" spans="1:11" s="123" customFormat="1" x14ac:dyDescent="0.25">
      <c r="A638"/>
      <c r="B638" s="2"/>
      <c r="C638"/>
      <c r="D638"/>
      <c r="E638" s="2"/>
      <c r="F638" s="2"/>
      <c r="G638" s="2"/>
      <c r="H638"/>
      <c r="I638"/>
      <c r="J638"/>
      <c r="K638"/>
    </row>
    <row r="639" spans="1:11" s="123" customFormat="1" x14ac:dyDescent="0.25">
      <c r="A639"/>
      <c r="B639" s="2"/>
      <c r="C639"/>
      <c r="D639"/>
      <c r="E639" s="2"/>
      <c r="F639" s="2"/>
      <c r="G639" s="2"/>
      <c r="H639"/>
      <c r="I639"/>
      <c r="J639"/>
      <c r="K639"/>
    </row>
    <row r="640" spans="1:11" s="123" customFormat="1" x14ac:dyDescent="0.25">
      <c r="A640"/>
      <c r="B640" s="2"/>
      <c r="C640"/>
      <c r="D640"/>
      <c r="E640" s="2"/>
      <c r="F640" s="2"/>
      <c r="G640" s="2"/>
      <c r="H640"/>
      <c r="I640"/>
      <c r="J640"/>
      <c r="K640"/>
    </row>
    <row r="641" spans="1:11" s="123" customFormat="1" x14ac:dyDescent="0.25">
      <c r="A641"/>
      <c r="B641" s="2"/>
      <c r="C641"/>
      <c r="D641"/>
      <c r="E641" s="2"/>
      <c r="F641" s="2"/>
      <c r="G641" s="2"/>
      <c r="H641"/>
      <c r="I641"/>
      <c r="J641"/>
      <c r="K641"/>
    </row>
    <row r="642" spans="1:11" s="123" customFormat="1" x14ac:dyDescent="0.25">
      <c r="A642"/>
      <c r="B642" s="2"/>
      <c r="C642"/>
      <c r="D642"/>
      <c r="E642" s="2"/>
      <c r="F642" s="2"/>
      <c r="G642" s="2"/>
      <c r="H642"/>
      <c r="I642"/>
      <c r="J642"/>
      <c r="K642"/>
    </row>
    <row r="643" spans="1:11" s="123" customFormat="1" x14ac:dyDescent="0.25">
      <c r="A643"/>
      <c r="B643" s="2"/>
      <c r="C643"/>
      <c r="D643"/>
      <c r="E643" s="2"/>
      <c r="F643" s="2"/>
      <c r="G643" s="2"/>
      <c r="H643"/>
      <c r="I643"/>
      <c r="J643"/>
      <c r="K643"/>
    </row>
    <row r="644" spans="1:11" s="123" customFormat="1" x14ac:dyDescent="0.25">
      <c r="A644"/>
      <c r="B644" s="2"/>
      <c r="C644"/>
      <c r="D644"/>
      <c r="E644" s="2"/>
      <c r="F644" s="2"/>
      <c r="G644" s="2"/>
      <c r="H644"/>
      <c r="I644"/>
      <c r="J644"/>
      <c r="K644"/>
    </row>
    <row r="645" spans="1:11" s="123" customFormat="1" x14ac:dyDescent="0.25">
      <c r="A645"/>
      <c r="B645" s="2"/>
      <c r="C645"/>
      <c r="D645"/>
      <c r="E645" s="2"/>
      <c r="F645" s="2"/>
      <c r="G645" s="2"/>
      <c r="H645"/>
      <c r="I645"/>
      <c r="J645"/>
      <c r="K645"/>
    </row>
    <row r="646" spans="1:11" s="123" customFormat="1" x14ac:dyDescent="0.25">
      <c r="A646"/>
      <c r="B646" s="2"/>
      <c r="C646"/>
      <c r="D646"/>
      <c r="E646" s="2"/>
      <c r="F646" s="2"/>
      <c r="G646" s="2"/>
      <c r="H646"/>
      <c r="I646"/>
      <c r="J646"/>
      <c r="K646"/>
    </row>
    <row r="647" spans="1:11" s="123" customFormat="1" x14ac:dyDescent="0.25">
      <c r="A647"/>
      <c r="B647" s="2"/>
      <c r="C647"/>
      <c r="D647"/>
      <c r="E647" s="2"/>
      <c r="F647" s="2"/>
      <c r="G647" s="2"/>
      <c r="H647"/>
      <c r="I647"/>
      <c r="J647"/>
      <c r="K647"/>
    </row>
    <row r="648" spans="1:11" s="123" customFormat="1" x14ac:dyDescent="0.25">
      <c r="A648"/>
      <c r="B648" s="2"/>
      <c r="C648"/>
      <c r="D648"/>
      <c r="E648" s="2"/>
      <c r="F648" s="2"/>
      <c r="G648" s="2"/>
      <c r="H648"/>
      <c r="I648"/>
      <c r="J648"/>
      <c r="K648"/>
    </row>
    <row r="649" spans="1:11" s="123" customFormat="1" x14ac:dyDescent="0.25">
      <c r="A649"/>
      <c r="B649" s="2"/>
      <c r="C649"/>
      <c r="D649"/>
      <c r="E649" s="2"/>
      <c r="F649" s="2"/>
      <c r="G649" s="2"/>
      <c r="H649"/>
      <c r="I649"/>
      <c r="J649"/>
      <c r="K649"/>
    </row>
    <row r="650" spans="1:11" s="123" customFormat="1" x14ac:dyDescent="0.25">
      <c r="A650"/>
      <c r="B650" s="2"/>
      <c r="C650"/>
      <c r="D650"/>
      <c r="E650" s="2"/>
      <c r="F650" s="2"/>
      <c r="G650" s="2"/>
      <c r="H650"/>
      <c r="I650"/>
      <c r="J650"/>
      <c r="K650"/>
    </row>
    <row r="651" spans="1:11" s="123" customFormat="1" x14ac:dyDescent="0.25">
      <c r="A651"/>
      <c r="B651" s="2"/>
      <c r="C651"/>
      <c r="D651"/>
      <c r="E651" s="2"/>
      <c r="F651" s="2"/>
      <c r="G651" s="2"/>
      <c r="H651"/>
      <c r="I651"/>
      <c r="J651"/>
      <c r="K651"/>
    </row>
    <row r="652" spans="1:11" s="123" customFormat="1" x14ac:dyDescent="0.25">
      <c r="A652"/>
      <c r="B652" s="2"/>
      <c r="C652"/>
      <c r="D652"/>
      <c r="E652" s="2"/>
      <c r="F652" s="2"/>
      <c r="G652" s="2"/>
      <c r="H652"/>
      <c r="I652"/>
      <c r="J652"/>
      <c r="K652"/>
    </row>
    <row r="653" spans="1:11" s="123" customFormat="1" x14ac:dyDescent="0.25">
      <c r="A653"/>
      <c r="B653" s="2"/>
      <c r="C653"/>
      <c r="D653"/>
      <c r="E653" s="2"/>
      <c r="F653" s="2"/>
      <c r="G653" s="2"/>
      <c r="H653"/>
      <c r="I653"/>
      <c r="J653"/>
      <c r="K653"/>
    </row>
    <row r="654" spans="1:11" s="123" customFormat="1" x14ac:dyDescent="0.25">
      <c r="A654"/>
      <c r="B654" s="2"/>
      <c r="C654"/>
      <c r="D654"/>
      <c r="E654" s="2"/>
      <c r="F654" s="2"/>
      <c r="G654" s="2"/>
      <c r="H654"/>
      <c r="I654"/>
      <c r="J654"/>
      <c r="K654"/>
    </row>
    <row r="655" spans="1:11" s="123" customFormat="1" x14ac:dyDescent="0.25">
      <c r="A655"/>
      <c r="B655" s="2"/>
      <c r="C655"/>
      <c r="D655"/>
      <c r="E655" s="2"/>
      <c r="F655" s="2"/>
      <c r="G655" s="2"/>
      <c r="H655"/>
      <c r="I655"/>
      <c r="J655"/>
      <c r="K655"/>
    </row>
    <row r="656" spans="1:11" s="123" customFormat="1" x14ac:dyDescent="0.25">
      <c r="A656"/>
      <c r="B656" s="2"/>
      <c r="C656"/>
      <c r="D656"/>
      <c r="E656" s="2"/>
      <c r="F656" s="2"/>
      <c r="G656" s="2"/>
      <c r="H656"/>
      <c r="I656"/>
      <c r="J656"/>
      <c r="K656"/>
    </row>
    <row r="657" spans="1:11" s="123" customFormat="1" x14ac:dyDescent="0.25">
      <c r="A657"/>
      <c r="B657" s="2"/>
      <c r="C657"/>
      <c r="D657"/>
      <c r="E657" s="2"/>
      <c r="F657" s="2"/>
      <c r="G657" s="2"/>
      <c r="H657"/>
      <c r="I657"/>
      <c r="J657"/>
      <c r="K657"/>
    </row>
    <row r="658" spans="1:11" s="123" customFormat="1" x14ac:dyDescent="0.25">
      <c r="A658"/>
      <c r="B658" s="2"/>
      <c r="C658"/>
      <c r="D658"/>
      <c r="E658" s="2"/>
      <c r="F658" s="2"/>
      <c r="G658" s="2"/>
      <c r="H658"/>
      <c r="I658"/>
      <c r="J658"/>
      <c r="K658"/>
    </row>
    <row r="659" spans="1:11" s="123" customFormat="1" x14ac:dyDescent="0.25">
      <c r="A659"/>
      <c r="B659" s="2"/>
      <c r="C659"/>
      <c r="D659"/>
      <c r="E659" s="2"/>
      <c r="F659" s="2"/>
      <c r="G659" s="2"/>
      <c r="H659"/>
      <c r="I659"/>
      <c r="J659"/>
      <c r="K659"/>
    </row>
    <row r="660" spans="1:11" s="123" customFormat="1" x14ac:dyDescent="0.25">
      <c r="A660"/>
      <c r="B660" s="2"/>
      <c r="C660"/>
      <c r="D660"/>
      <c r="E660" s="2"/>
      <c r="F660" s="2"/>
      <c r="G660" s="2"/>
      <c r="H660"/>
      <c r="I660"/>
      <c r="J660"/>
      <c r="K660"/>
    </row>
    <row r="661" spans="1:11" s="123" customFormat="1" x14ac:dyDescent="0.25">
      <c r="A661"/>
      <c r="B661" s="2"/>
      <c r="C661"/>
      <c r="D661"/>
      <c r="E661" s="2"/>
      <c r="F661" s="2"/>
      <c r="G661" s="2"/>
      <c r="H661"/>
      <c r="I661"/>
      <c r="J661"/>
      <c r="K661"/>
    </row>
    <row r="662" spans="1:11" s="123" customFormat="1" x14ac:dyDescent="0.25">
      <c r="A662"/>
      <c r="B662" s="2"/>
      <c r="C662"/>
      <c r="D662"/>
      <c r="E662" s="2"/>
      <c r="F662" s="2"/>
      <c r="G662" s="2"/>
      <c r="H662"/>
      <c r="I662"/>
      <c r="J662"/>
      <c r="K662"/>
    </row>
    <row r="663" spans="1:11" s="123" customFormat="1" x14ac:dyDescent="0.25">
      <c r="A663"/>
      <c r="B663" s="2"/>
      <c r="C663"/>
      <c r="D663"/>
      <c r="E663" s="2"/>
      <c r="F663" s="2"/>
      <c r="G663" s="2"/>
      <c r="H663"/>
      <c r="I663"/>
      <c r="J663"/>
      <c r="K663"/>
    </row>
    <row r="664" spans="1:11" s="123" customFormat="1" x14ac:dyDescent="0.25">
      <c r="A664"/>
      <c r="B664" s="2"/>
      <c r="C664"/>
      <c r="D664"/>
      <c r="E664" s="2"/>
      <c r="F664" s="2"/>
      <c r="G664" s="2"/>
      <c r="H664"/>
      <c r="I664"/>
      <c r="J664"/>
      <c r="K664"/>
    </row>
    <row r="665" spans="1:11" s="123" customFormat="1" x14ac:dyDescent="0.25">
      <c r="A665"/>
      <c r="B665" s="2"/>
      <c r="C665"/>
      <c r="D665"/>
      <c r="E665" s="2"/>
      <c r="F665" s="2"/>
      <c r="G665" s="2"/>
      <c r="H665"/>
      <c r="I665"/>
      <c r="J665"/>
      <c r="K665"/>
    </row>
    <row r="666" spans="1:11" s="123" customFormat="1" x14ac:dyDescent="0.25">
      <c r="A666"/>
      <c r="B666" s="2"/>
      <c r="C666"/>
      <c r="D666"/>
      <c r="E666" s="2"/>
      <c r="F666" s="2"/>
      <c r="G666" s="2"/>
      <c r="H666"/>
      <c r="I666"/>
      <c r="J666"/>
      <c r="K666"/>
    </row>
    <row r="667" spans="1:11" s="123" customFormat="1" x14ac:dyDescent="0.25">
      <c r="A667"/>
      <c r="B667" s="2"/>
      <c r="C667"/>
      <c r="D667"/>
      <c r="E667" s="2"/>
      <c r="F667" s="2"/>
      <c r="G667" s="2"/>
      <c r="H667"/>
      <c r="I667"/>
      <c r="J667"/>
      <c r="K667"/>
    </row>
    <row r="668" spans="1:11" s="123" customFormat="1" x14ac:dyDescent="0.25">
      <c r="A668"/>
      <c r="B668" s="2"/>
      <c r="C668"/>
      <c r="D668"/>
      <c r="E668" s="2"/>
      <c r="F668" s="2"/>
      <c r="G668" s="2"/>
      <c r="H668"/>
      <c r="I668"/>
      <c r="J668"/>
      <c r="K668"/>
    </row>
    <row r="669" spans="1:11" s="123" customFormat="1" x14ac:dyDescent="0.25">
      <c r="A669"/>
      <c r="B669" s="2"/>
      <c r="C669"/>
      <c r="D669"/>
      <c r="E669" s="2"/>
      <c r="F669" s="2"/>
      <c r="G669" s="2"/>
      <c r="H669"/>
      <c r="I669"/>
      <c r="J669"/>
      <c r="K669"/>
    </row>
    <row r="670" spans="1:11" s="123" customFormat="1" x14ac:dyDescent="0.25">
      <c r="A670"/>
      <c r="B670" s="2"/>
      <c r="C670"/>
      <c r="D670"/>
      <c r="E670" s="2"/>
      <c r="F670" s="2"/>
      <c r="G670" s="2"/>
      <c r="H670"/>
      <c r="I670"/>
      <c r="J670"/>
      <c r="K670"/>
    </row>
    <row r="671" spans="1:11" s="123" customFormat="1" x14ac:dyDescent="0.25">
      <c r="A671"/>
      <c r="B671" s="2"/>
      <c r="C671"/>
      <c r="D671"/>
      <c r="E671" s="2"/>
      <c r="F671" s="2"/>
      <c r="G671" s="2"/>
      <c r="H671"/>
      <c r="I671"/>
      <c r="J671"/>
      <c r="K671"/>
    </row>
    <row r="672" spans="1:11" s="123" customFormat="1" x14ac:dyDescent="0.25">
      <c r="A672"/>
      <c r="B672" s="2"/>
      <c r="C672"/>
      <c r="D672"/>
      <c r="E672" s="2"/>
      <c r="F672" s="2"/>
      <c r="G672" s="2"/>
      <c r="H672"/>
      <c r="I672"/>
      <c r="J672"/>
      <c r="K672"/>
    </row>
    <row r="673" spans="1:11" s="123" customFormat="1" x14ac:dyDescent="0.25">
      <c r="A673"/>
      <c r="B673" s="2"/>
      <c r="C673"/>
      <c r="D673"/>
      <c r="E673" s="2"/>
      <c r="F673" s="2"/>
      <c r="G673" s="2"/>
      <c r="H673"/>
      <c r="I673"/>
      <c r="J673"/>
      <c r="K673"/>
    </row>
    <row r="674" spans="1:11" s="123" customFormat="1" x14ac:dyDescent="0.25">
      <c r="A674"/>
      <c r="B674" s="2"/>
      <c r="C674"/>
      <c r="D674"/>
      <c r="E674" s="2"/>
      <c r="F674" s="2"/>
      <c r="G674" s="2"/>
      <c r="H674"/>
      <c r="I674"/>
      <c r="J674"/>
      <c r="K674"/>
    </row>
    <row r="675" spans="1:11" s="123" customFormat="1" x14ac:dyDescent="0.25">
      <c r="A675"/>
      <c r="B675" s="2"/>
      <c r="C675"/>
      <c r="D675"/>
      <c r="E675" s="2"/>
      <c r="F675" s="2"/>
      <c r="G675" s="2"/>
      <c r="H675"/>
      <c r="I675"/>
      <c r="J675"/>
      <c r="K675"/>
    </row>
    <row r="676" spans="1:11" s="123" customFormat="1" x14ac:dyDescent="0.25">
      <c r="A676"/>
      <c r="B676" s="2"/>
      <c r="C676"/>
      <c r="D676"/>
      <c r="E676" s="2"/>
      <c r="F676" s="2"/>
      <c r="G676" s="2"/>
      <c r="H676"/>
      <c r="I676"/>
      <c r="J676"/>
      <c r="K676"/>
    </row>
    <row r="677" spans="1:11" s="123" customFormat="1" x14ac:dyDescent="0.25">
      <c r="A677"/>
      <c r="B677" s="2"/>
      <c r="C677"/>
      <c r="D677"/>
      <c r="E677" s="2"/>
      <c r="F677" s="2"/>
      <c r="G677" s="2"/>
      <c r="H677"/>
      <c r="I677"/>
      <c r="J677"/>
      <c r="K677"/>
    </row>
    <row r="678" spans="1:11" s="123" customFormat="1" x14ac:dyDescent="0.25">
      <c r="A678"/>
      <c r="B678" s="2"/>
      <c r="C678"/>
      <c r="D678"/>
      <c r="E678" s="2"/>
      <c r="F678" s="2"/>
      <c r="G678" s="2"/>
      <c r="H678"/>
      <c r="I678"/>
      <c r="J678"/>
      <c r="K678"/>
    </row>
    <row r="679" spans="1:11" s="123" customFormat="1" x14ac:dyDescent="0.25">
      <c r="A679"/>
      <c r="B679" s="2"/>
      <c r="C679"/>
      <c r="D679"/>
      <c r="E679" s="2"/>
      <c r="F679" s="2"/>
      <c r="G679" s="2"/>
      <c r="H679"/>
      <c r="I679"/>
      <c r="J679"/>
      <c r="K679"/>
    </row>
    <row r="680" spans="1:11" s="123" customFormat="1" x14ac:dyDescent="0.25">
      <c r="A680"/>
      <c r="B680" s="2"/>
      <c r="C680"/>
      <c r="D680"/>
      <c r="E680" s="2"/>
      <c r="F680" s="2"/>
      <c r="G680" s="2"/>
      <c r="H680"/>
      <c r="I680"/>
      <c r="J680"/>
      <c r="K680"/>
    </row>
    <row r="681" spans="1:11" s="123" customFormat="1" x14ac:dyDescent="0.25">
      <c r="A681"/>
      <c r="B681" s="2"/>
      <c r="C681"/>
      <c r="D681"/>
      <c r="E681" s="2"/>
      <c r="F681" s="2"/>
      <c r="G681" s="2"/>
      <c r="H681"/>
      <c r="I681"/>
      <c r="J681"/>
      <c r="K681"/>
    </row>
    <row r="682" spans="1:11" s="123" customFormat="1" x14ac:dyDescent="0.25">
      <c r="A682"/>
      <c r="B682" s="2"/>
      <c r="C682"/>
      <c r="D682"/>
      <c r="E682" s="2"/>
      <c r="F682" s="2"/>
      <c r="G682" s="2"/>
      <c r="H682"/>
      <c r="I682"/>
      <c r="J682"/>
      <c r="K682"/>
    </row>
    <row r="683" spans="1:11" s="123" customFormat="1" x14ac:dyDescent="0.25">
      <c r="A683"/>
      <c r="B683" s="2"/>
      <c r="C683"/>
      <c r="D683"/>
      <c r="E683" s="2"/>
      <c r="F683" s="2"/>
      <c r="G683" s="2"/>
      <c r="H683"/>
      <c r="I683"/>
      <c r="J683"/>
      <c r="K683"/>
    </row>
    <row r="684" spans="1:11" s="123" customFormat="1" x14ac:dyDescent="0.25">
      <c r="A684"/>
      <c r="B684" s="2"/>
      <c r="C684"/>
      <c r="D684"/>
      <c r="E684" s="2"/>
      <c r="F684" s="2"/>
      <c r="G684" s="2"/>
      <c r="H684"/>
      <c r="I684"/>
      <c r="J684"/>
      <c r="K684"/>
    </row>
    <row r="685" spans="1:11" s="123" customFormat="1" x14ac:dyDescent="0.25">
      <c r="A685"/>
      <c r="B685" s="2"/>
      <c r="C685"/>
      <c r="D685"/>
      <c r="E685" s="2"/>
      <c r="F685" s="2"/>
      <c r="G685" s="2"/>
      <c r="H685"/>
      <c r="I685"/>
      <c r="J685"/>
      <c r="K685"/>
    </row>
    <row r="686" spans="1:11" s="123" customFormat="1" x14ac:dyDescent="0.25">
      <c r="A686"/>
      <c r="B686" s="2"/>
      <c r="C686"/>
      <c r="D686"/>
      <c r="E686" s="2"/>
      <c r="F686" s="2"/>
      <c r="G686" s="2"/>
      <c r="H686"/>
      <c r="I686"/>
      <c r="J686"/>
      <c r="K686"/>
    </row>
    <row r="687" spans="1:11" s="123" customFormat="1" x14ac:dyDescent="0.25">
      <c r="A687"/>
      <c r="B687" s="2"/>
      <c r="C687"/>
      <c r="D687"/>
      <c r="E687" s="2"/>
      <c r="F687" s="2"/>
      <c r="G687" s="2"/>
      <c r="H687"/>
      <c r="I687"/>
      <c r="J687"/>
      <c r="K687"/>
    </row>
    <row r="688" spans="1:11" s="123" customFormat="1" x14ac:dyDescent="0.25">
      <c r="A688"/>
      <c r="B688" s="2"/>
      <c r="C688"/>
      <c r="D688"/>
      <c r="E688" s="2"/>
      <c r="F688" s="2"/>
      <c r="G688" s="2"/>
      <c r="H688"/>
      <c r="I688"/>
      <c r="J688"/>
      <c r="K688"/>
    </row>
    <row r="689" spans="1:11" s="123" customFormat="1" x14ac:dyDescent="0.25">
      <c r="A689"/>
      <c r="B689" s="2"/>
      <c r="C689"/>
      <c r="D689"/>
      <c r="E689" s="2"/>
      <c r="F689" s="2"/>
      <c r="G689" s="2"/>
      <c r="H689"/>
      <c r="I689"/>
      <c r="J689"/>
      <c r="K689"/>
    </row>
    <row r="690" spans="1:11" s="123" customFormat="1" x14ac:dyDescent="0.25">
      <c r="A690"/>
      <c r="B690" s="2"/>
      <c r="C690"/>
      <c r="D690"/>
      <c r="E690" s="2"/>
      <c r="F690" s="2"/>
      <c r="G690" s="2"/>
      <c r="H690"/>
      <c r="I690"/>
      <c r="J690"/>
      <c r="K690"/>
    </row>
    <row r="691" spans="1:11" s="123" customFormat="1" x14ac:dyDescent="0.25">
      <c r="A691"/>
      <c r="B691" s="2"/>
      <c r="C691"/>
      <c r="D691"/>
      <c r="E691" s="2"/>
      <c r="F691" s="2"/>
      <c r="G691" s="2"/>
      <c r="H691"/>
      <c r="I691"/>
      <c r="J691"/>
      <c r="K691"/>
    </row>
    <row r="692" spans="1:11" s="123" customFormat="1" x14ac:dyDescent="0.25">
      <c r="A692"/>
      <c r="B692" s="2"/>
      <c r="C692"/>
      <c r="D692"/>
      <c r="E692" s="2"/>
      <c r="F692" s="2"/>
      <c r="G692" s="2"/>
      <c r="H692"/>
      <c r="I692"/>
      <c r="J692"/>
      <c r="K692"/>
    </row>
    <row r="693" spans="1:11" s="123" customFormat="1" x14ac:dyDescent="0.25">
      <c r="A693"/>
      <c r="B693" s="2"/>
      <c r="C693"/>
      <c r="D693"/>
      <c r="E693" s="2"/>
      <c r="F693" s="2"/>
      <c r="G693" s="2"/>
      <c r="H693"/>
      <c r="I693"/>
      <c r="J693"/>
      <c r="K693"/>
    </row>
    <row r="694" spans="1:11" s="123" customFormat="1" x14ac:dyDescent="0.25">
      <c r="A694"/>
      <c r="B694" s="2"/>
      <c r="C694"/>
      <c r="D694"/>
      <c r="E694" s="2"/>
      <c r="F694" s="2"/>
      <c r="G694" s="2"/>
      <c r="H694"/>
      <c r="I694"/>
      <c r="J694"/>
      <c r="K694"/>
    </row>
    <row r="695" spans="1:11" s="123" customFormat="1" x14ac:dyDescent="0.25">
      <c r="A695"/>
      <c r="B695" s="2"/>
      <c r="C695"/>
      <c r="D695"/>
      <c r="E695" s="2"/>
      <c r="F695" s="2"/>
      <c r="G695" s="2"/>
      <c r="H695"/>
      <c r="I695"/>
      <c r="J695"/>
      <c r="K695"/>
    </row>
    <row r="696" spans="1:11" s="123" customFormat="1" x14ac:dyDescent="0.25">
      <c r="A696"/>
      <c r="B696" s="2"/>
      <c r="C696"/>
      <c r="D696"/>
      <c r="E696" s="2"/>
      <c r="F696" s="2"/>
      <c r="G696" s="2"/>
      <c r="H696"/>
      <c r="I696"/>
      <c r="J696"/>
      <c r="K696"/>
    </row>
    <row r="697" spans="1:11" s="123" customFormat="1" x14ac:dyDescent="0.25">
      <c r="A697"/>
      <c r="B697" s="2"/>
      <c r="C697"/>
      <c r="D697"/>
      <c r="E697" s="2"/>
      <c r="F697" s="2"/>
      <c r="G697" s="2"/>
      <c r="H697"/>
      <c r="I697"/>
      <c r="J697"/>
      <c r="K697"/>
    </row>
    <row r="698" spans="1:11" s="123" customFormat="1" x14ac:dyDescent="0.25">
      <c r="A698"/>
      <c r="B698" s="2"/>
      <c r="C698"/>
      <c r="D698"/>
      <c r="E698" s="2"/>
      <c r="F698" s="2"/>
      <c r="G698" s="2"/>
      <c r="H698"/>
      <c r="I698"/>
      <c r="J698"/>
      <c r="K698"/>
    </row>
    <row r="699" spans="1:11" s="123" customFormat="1" x14ac:dyDescent="0.25">
      <c r="A699"/>
      <c r="B699" s="2"/>
      <c r="C699"/>
      <c r="D699"/>
      <c r="E699" s="2"/>
      <c r="F699" s="2"/>
      <c r="G699" s="2"/>
      <c r="H699"/>
      <c r="I699"/>
      <c r="J699"/>
      <c r="K699"/>
    </row>
    <row r="700" spans="1:11" s="123" customFormat="1" x14ac:dyDescent="0.25">
      <c r="A700"/>
      <c r="B700" s="2"/>
      <c r="C700"/>
      <c r="D700"/>
      <c r="E700" s="2"/>
      <c r="F700" s="2"/>
      <c r="G700" s="2"/>
      <c r="H700"/>
      <c r="I700"/>
      <c r="J700"/>
      <c r="K700"/>
    </row>
    <row r="701" spans="1:11" s="123" customFormat="1" x14ac:dyDescent="0.25">
      <c r="A701"/>
      <c r="B701" s="2"/>
      <c r="C701"/>
      <c r="D701"/>
      <c r="E701" s="2"/>
      <c r="F701" s="2"/>
      <c r="G701" s="2"/>
      <c r="H701"/>
      <c r="I701"/>
      <c r="J701"/>
      <c r="K701"/>
    </row>
    <row r="702" spans="1:11" s="123" customFormat="1" x14ac:dyDescent="0.25">
      <c r="A702"/>
      <c r="B702" s="2"/>
      <c r="C702"/>
      <c r="D702"/>
      <c r="E702" s="2"/>
      <c r="F702" s="2"/>
      <c r="G702" s="2"/>
      <c r="H702"/>
      <c r="I702"/>
      <c r="J702"/>
      <c r="K702"/>
    </row>
    <row r="703" spans="1:11" s="123" customFormat="1" x14ac:dyDescent="0.25">
      <c r="A703"/>
      <c r="B703" s="2"/>
      <c r="C703"/>
      <c r="D703"/>
      <c r="E703" s="2"/>
      <c r="F703" s="2"/>
      <c r="G703" s="2"/>
      <c r="H703"/>
      <c r="I703"/>
      <c r="J703"/>
      <c r="K703"/>
    </row>
    <row r="704" spans="1:11" s="123" customFormat="1" x14ac:dyDescent="0.25">
      <c r="A704"/>
      <c r="B704" s="2"/>
      <c r="C704"/>
      <c r="D704"/>
      <c r="E704" s="2"/>
      <c r="F704" s="2"/>
      <c r="G704" s="2"/>
      <c r="H704"/>
      <c r="I704"/>
      <c r="J704"/>
      <c r="K704"/>
    </row>
    <row r="705" spans="1:11" s="123" customFormat="1" x14ac:dyDescent="0.25">
      <c r="A705"/>
      <c r="B705" s="2"/>
      <c r="C705"/>
      <c r="D705"/>
      <c r="E705" s="2"/>
      <c r="F705" s="2"/>
      <c r="G705" s="2"/>
      <c r="H705"/>
      <c r="I705"/>
      <c r="J705"/>
      <c r="K705"/>
    </row>
    <row r="706" spans="1:11" s="123" customFormat="1" x14ac:dyDescent="0.25">
      <c r="A706"/>
      <c r="B706" s="2"/>
      <c r="C706"/>
      <c r="D706"/>
      <c r="E706" s="2"/>
      <c r="F706" s="2"/>
      <c r="G706" s="2"/>
      <c r="H706"/>
      <c r="I706"/>
      <c r="J706"/>
      <c r="K706"/>
    </row>
    <row r="707" spans="1:11" s="123" customFormat="1" x14ac:dyDescent="0.25">
      <c r="A707"/>
      <c r="B707" s="2"/>
      <c r="C707"/>
      <c r="D707"/>
      <c r="E707" s="2"/>
      <c r="F707" s="2"/>
      <c r="G707" s="2"/>
      <c r="H707"/>
      <c r="I707"/>
      <c r="J707"/>
      <c r="K707"/>
    </row>
    <row r="708" spans="1:11" s="123" customFormat="1" x14ac:dyDescent="0.25">
      <c r="A708"/>
      <c r="B708" s="2"/>
      <c r="C708"/>
      <c r="D708"/>
      <c r="E708" s="2"/>
      <c r="F708" s="2"/>
      <c r="G708" s="2"/>
      <c r="H708"/>
      <c r="I708"/>
      <c r="J708"/>
      <c r="K708"/>
    </row>
    <row r="709" spans="1:11" s="123" customFormat="1" x14ac:dyDescent="0.25">
      <c r="A709"/>
      <c r="B709" s="2"/>
      <c r="C709"/>
      <c r="D709"/>
      <c r="E709" s="2"/>
      <c r="F709" s="2"/>
      <c r="G709" s="2"/>
      <c r="H709"/>
      <c r="I709"/>
      <c r="J709"/>
      <c r="K709"/>
    </row>
    <row r="710" spans="1:11" s="123" customFormat="1" x14ac:dyDescent="0.25">
      <c r="A710"/>
      <c r="B710" s="2"/>
      <c r="C710"/>
      <c r="D710"/>
      <c r="E710" s="2"/>
      <c r="F710" s="2"/>
      <c r="G710" s="2"/>
      <c r="H710"/>
      <c r="I710"/>
      <c r="J710"/>
      <c r="K710"/>
    </row>
    <row r="711" spans="1:11" s="123" customFormat="1" x14ac:dyDescent="0.25">
      <c r="A711"/>
      <c r="B711" s="2"/>
      <c r="C711"/>
      <c r="D711"/>
      <c r="E711" s="2"/>
      <c r="F711" s="2"/>
      <c r="G711" s="2"/>
      <c r="H711"/>
      <c r="I711"/>
      <c r="J711"/>
      <c r="K711"/>
    </row>
    <row r="712" spans="1:11" s="123" customFormat="1" x14ac:dyDescent="0.25">
      <c r="A712"/>
      <c r="B712" s="2"/>
      <c r="C712"/>
      <c r="D712"/>
      <c r="E712" s="2"/>
      <c r="F712" s="2"/>
      <c r="G712" s="2"/>
      <c r="H712"/>
      <c r="I712"/>
      <c r="J712"/>
      <c r="K712"/>
    </row>
    <row r="713" spans="1:11" s="123" customFormat="1" x14ac:dyDescent="0.25">
      <c r="A713"/>
      <c r="B713" s="2"/>
      <c r="C713"/>
      <c r="D713"/>
      <c r="E713" s="2"/>
      <c r="F713" s="2"/>
      <c r="G713" s="2"/>
      <c r="H713"/>
      <c r="I713"/>
      <c r="J713"/>
      <c r="K713"/>
    </row>
    <row r="714" spans="1:11" s="123" customFormat="1" x14ac:dyDescent="0.25">
      <c r="A714"/>
      <c r="B714" s="2"/>
      <c r="C714"/>
      <c r="D714"/>
      <c r="E714" s="2"/>
      <c r="F714" s="2"/>
      <c r="G714" s="2"/>
      <c r="H714"/>
      <c r="I714"/>
      <c r="J714"/>
      <c r="K714"/>
    </row>
    <row r="715" spans="1:11" s="123" customFormat="1" x14ac:dyDescent="0.25">
      <c r="A715"/>
      <c r="B715" s="2"/>
      <c r="C715"/>
      <c r="D715"/>
      <c r="E715" s="2"/>
      <c r="F715" s="2"/>
      <c r="G715" s="2"/>
      <c r="H715"/>
      <c r="I715"/>
      <c r="J715"/>
      <c r="K715"/>
    </row>
    <row r="716" spans="1:11" s="123" customFormat="1" x14ac:dyDescent="0.25">
      <c r="A716"/>
      <c r="B716" s="2"/>
      <c r="C716"/>
      <c r="D716"/>
      <c r="E716" s="2"/>
      <c r="F716" s="2"/>
      <c r="G716" s="2"/>
      <c r="H716"/>
      <c r="I716"/>
      <c r="J716"/>
      <c r="K716"/>
    </row>
    <row r="717" spans="1:11" s="123" customFormat="1" x14ac:dyDescent="0.25">
      <c r="A717"/>
      <c r="B717" s="2"/>
      <c r="C717"/>
      <c r="D717"/>
      <c r="E717" s="2"/>
      <c r="F717" s="2"/>
      <c r="G717" s="2"/>
      <c r="H717"/>
      <c r="I717"/>
      <c r="J717"/>
      <c r="K717"/>
    </row>
    <row r="718" spans="1:11" s="123" customFormat="1" x14ac:dyDescent="0.25">
      <c r="A718"/>
      <c r="B718" s="2"/>
      <c r="C718"/>
      <c r="D718"/>
      <c r="E718" s="2"/>
      <c r="F718" s="2"/>
      <c r="G718" s="2"/>
      <c r="H718"/>
      <c r="I718"/>
      <c r="J718"/>
      <c r="K718"/>
    </row>
    <row r="719" spans="1:11" s="123" customFormat="1" x14ac:dyDescent="0.25">
      <c r="A719"/>
      <c r="B719" s="2"/>
      <c r="C719"/>
      <c r="D719"/>
      <c r="E719" s="2"/>
      <c r="F719" s="2"/>
      <c r="G719" s="2"/>
      <c r="H719"/>
      <c r="I719"/>
      <c r="J719"/>
      <c r="K719"/>
    </row>
    <row r="720" spans="1:11" s="123" customFormat="1" x14ac:dyDescent="0.25">
      <c r="A720"/>
      <c r="B720" s="2"/>
      <c r="C720"/>
      <c r="D720"/>
      <c r="E720" s="2"/>
      <c r="F720" s="2"/>
      <c r="G720" s="2"/>
      <c r="H720"/>
      <c r="I720"/>
      <c r="J720"/>
      <c r="K720"/>
    </row>
    <row r="721" spans="1:11" s="123" customFormat="1" x14ac:dyDescent="0.25">
      <c r="A721"/>
      <c r="B721" s="2"/>
      <c r="C721"/>
      <c r="D721"/>
      <c r="E721" s="2"/>
      <c r="F721" s="2"/>
      <c r="G721" s="2"/>
      <c r="H721"/>
      <c r="I721"/>
      <c r="J721"/>
      <c r="K721"/>
    </row>
    <row r="722" spans="1:11" s="123" customFormat="1" x14ac:dyDescent="0.25">
      <c r="A722"/>
      <c r="B722" s="2"/>
      <c r="C722"/>
      <c r="D722"/>
      <c r="E722" s="2"/>
      <c r="F722" s="2"/>
      <c r="G722" s="2"/>
      <c r="H722"/>
      <c r="I722"/>
      <c r="J722"/>
      <c r="K722"/>
    </row>
    <row r="723" spans="1:11" s="123" customFormat="1" x14ac:dyDescent="0.25">
      <c r="A723"/>
      <c r="B723" s="2"/>
      <c r="C723"/>
      <c r="D723"/>
      <c r="E723" s="2"/>
      <c r="F723" s="2"/>
      <c r="G723" s="2"/>
      <c r="H723"/>
      <c r="I723"/>
      <c r="J723"/>
      <c r="K723"/>
    </row>
    <row r="724" spans="1:11" s="123" customFormat="1" x14ac:dyDescent="0.25">
      <c r="A724"/>
      <c r="B724" s="2"/>
      <c r="C724"/>
      <c r="D724"/>
      <c r="E724" s="2"/>
      <c r="F724" s="2"/>
      <c r="G724" s="2"/>
      <c r="H724"/>
      <c r="I724"/>
      <c r="J724"/>
      <c r="K724"/>
    </row>
    <row r="725" spans="1:11" s="123" customFormat="1" x14ac:dyDescent="0.25">
      <c r="A725"/>
      <c r="B725" s="2"/>
      <c r="C725"/>
      <c r="D725"/>
      <c r="E725" s="2"/>
      <c r="F725" s="2"/>
      <c r="G725" s="2"/>
      <c r="H725"/>
      <c r="I725"/>
      <c r="J725"/>
      <c r="K725"/>
    </row>
    <row r="726" spans="1:11" s="123" customFormat="1" x14ac:dyDescent="0.25">
      <c r="A726"/>
      <c r="B726" s="2"/>
      <c r="C726"/>
      <c r="D726"/>
      <c r="E726" s="2"/>
      <c r="F726" s="2"/>
      <c r="G726" s="2"/>
      <c r="H726"/>
      <c r="I726"/>
      <c r="J726"/>
      <c r="K726"/>
    </row>
    <row r="727" spans="1:11" s="123" customFormat="1" x14ac:dyDescent="0.25">
      <c r="A727"/>
      <c r="B727" s="2"/>
      <c r="C727"/>
      <c r="D727"/>
      <c r="E727" s="2"/>
      <c r="F727" s="2"/>
      <c r="G727" s="2"/>
      <c r="H727"/>
      <c r="I727"/>
      <c r="J727"/>
      <c r="K727"/>
    </row>
    <row r="728" spans="1:11" s="123" customFormat="1" x14ac:dyDescent="0.25">
      <c r="A728"/>
      <c r="B728" s="2"/>
      <c r="C728"/>
      <c r="D728"/>
      <c r="E728" s="2"/>
      <c r="F728" s="2"/>
      <c r="G728" s="2"/>
      <c r="H728"/>
      <c r="I728"/>
      <c r="J728"/>
      <c r="K728"/>
    </row>
    <row r="729" spans="1:11" s="123" customFormat="1" x14ac:dyDescent="0.25">
      <c r="A729"/>
      <c r="B729" s="2"/>
      <c r="C729"/>
      <c r="D729"/>
      <c r="E729" s="2"/>
      <c r="F729" s="2"/>
      <c r="G729" s="2"/>
      <c r="H729"/>
      <c r="I729"/>
      <c r="J729"/>
      <c r="K729"/>
    </row>
    <row r="730" spans="1:11" s="123" customFormat="1" x14ac:dyDescent="0.25">
      <c r="A730"/>
      <c r="B730" s="2"/>
      <c r="C730"/>
      <c r="D730"/>
      <c r="E730" s="2"/>
      <c r="F730" s="2"/>
      <c r="G730" s="2"/>
      <c r="H730"/>
      <c r="I730"/>
      <c r="J730"/>
      <c r="K730"/>
    </row>
    <row r="731" spans="1:11" s="123" customFormat="1" x14ac:dyDescent="0.25">
      <c r="A731"/>
      <c r="B731" s="2"/>
      <c r="C731"/>
      <c r="D731"/>
      <c r="E731" s="2"/>
      <c r="F731" s="2"/>
      <c r="G731" s="2"/>
      <c r="H731"/>
      <c r="I731"/>
      <c r="J731"/>
      <c r="K731"/>
    </row>
  </sheetData>
  <sheetProtection algorithmName="SHA-512" hashValue="Yz1rgsrexN8I/lM71cmgUNBJ1s0w/U2I7qgEygF+stcRBqOYMRHMa7O1yCNOTJGqBesL8dozOO/485hEt7NJ6A==" saltValue="WsRHzZbrJfb/vEsw+dJ00Q==" spinCount="100000" sheet="1" formatCells="0" formatRows="0" insertRows="0"/>
  <mergeCells count="9">
    <mergeCell ref="A365:I365"/>
    <mergeCell ref="A366:I366"/>
    <mergeCell ref="A367:I367"/>
    <mergeCell ref="A368:I368"/>
    <mergeCell ref="A360:I360"/>
    <mergeCell ref="A361:I361"/>
    <mergeCell ref="A362:I362"/>
    <mergeCell ref="A363:I363"/>
    <mergeCell ref="A364:I364"/>
  </mergeCells>
  <conditionalFormatting sqref="D19">
    <cfRule type="cellIs" dxfId="18" priority="19" operator="greaterThan">
      <formula>0</formula>
    </cfRule>
    <cfRule type="cellIs" dxfId="17" priority="20" operator="lessThan">
      <formula>0</formula>
    </cfRule>
    <cfRule type="cellIs" dxfId="16" priority="21" operator="lessThan">
      <formula>0</formula>
    </cfRule>
  </conditionalFormatting>
  <conditionalFormatting sqref="D31">
    <cfRule type="cellIs" dxfId="15" priority="17" operator="greaterThan">
      <formula>0</formula>
    </cfRule>
    <cfRule type="cellIs" dxfId="14" priority="18" operator="lessThan">
      <formula>0</formula>
    </cfRule>
  </conditionalFormatting>
  <conditionalFormatting sqref="D47">
    <cfRule type="cellIs" dxfId="13" priority="15" operator="lessThan">
      <formula>0</formula>
    </cfRule>
    <cfRule type="cellIs" dxfId="12" priority="16" operator="greaterThan">
      <formula>0</formula>
    </cfRule>
  </conditionalFormatting>
  <conditionalFormatting sqref="D70">
    <cfRule type="cellIs" dxfId="11" priority="13" operator="lessThan">
      <formula>0</formula>
    </cfRule>
    <cfRule type="cellIs" dxfId="10" priority="14" operator="greaterThan">
      <formula>0</formula>
    </cfRule>
  </conditionalFormatting>
  <conditionalFormatting sqref="D81">
    <cfRule type="cellIs" dxfId="9" priority="11" operator="greaterThan">
      <formula>0</formula>
    </cfRule>
    <cfRule type="cellIs" dxfId="8" priority="12" operator="lessThan">
      <formula>0</formula>
    </cfRule>
  </conditionalFormatting>
  <conditionalFormatting sqref="D91">
    <cfRule type="cellIs" dxfId="7" priority="9" operator="lessThan">
      <formula>0</formula>
    </cfRule>
    <cfRule type="cellIs" dxfId="6" priority="10" operator="greaterThan">
      <formula>0</formula>
    </cfRule>
  </conditionalFormatting>
  <conditionalFormatting sqref="D100">
    <cfRule type="cellIs" dxfId="5" priority="7" operator="lessThan">
      <formula>0</formula>
    </cfRule>
    <cfRule type="cellIs" dxfId="4" priority="8" operator="greaterThan">
      <formula>0</formula>
    </cfRule>
  </conditionalFormatting>
  <conditionalFormatting sqref="D127 D139 D162 D177 D181 D186 D194 D202 D209 D218 D226 D234 D243 D251 D259 D266 D276 D285 D292 D299 D306 D313 D320 D328 D338 D342 D346 D350">
    <cfRule type="cellIs" dxfId="3" priority="3" operator="lessThan">
      <formula>0</formula>
    </cfRule>
    <cfRule type="cellIs" dxfId="2" priority="4" operator="greaterThan">
      <formula>0</formula>
    </cfRule>
  </conditionalFormatting>
  <conditionalFormatting sqref="D112">
    <cfRule type="cellIs" dxfId="1" priority="1" operator="lessThan">
      <formula>0</formula>
    </cfRule>
    <cfRule type="cellIs" dxfId="0" priority="2" operator="greaterThan">
      <formula>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7109375" defaultRowHeight="15" x14ac:dyDescent="0.25"/>
  <sheetData>
    <row r="1" spans="1:1" x14ac:dyDescent="0.25">
      <c r="A1">
        <v>1</v>
      </c>
    </row>
    <row r="2" spans="1:1" x14ac:dyDescent="0.25">
      <c r="A2">
        <v>2</v>
      </c>
    </row>
    <row r="3" spans="1:1" x14ac:dyDescent="0.25">
      <c r="A3">
        <v>3</v>
      </c>
    </row>
    <row r="4" spans="1:1" x14ac:dyDescent="0.25">
      <c r="A4">
        <v>4</v>
      </c>
    </row>
  </sheetData>
  <sheetProtection algorithmName="SHA-512" hashValue="EbqQ+CW4xUkAawKSvnBnKqRmquTC7kH1AUmvY4O8THJHghrbaNL2u5iOfIRL/Xhz6oX+nPSRUj1FWu2o6G4GMg==" saltValue="lnZfK1a8hm/8attHAwnWtw=="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ColWidth="8.7109375" defaultRowHeight="15" x14ac:dyDescent="0.25"/>
  <sheetData>
    <row r="1" spans="1:1" x14ac:dyDescent="0.25">
      <c r="A1" t="s">
        <v>5</v>
      </c>
    </row>
    <row r="2" spans="1:1" x14ac:dyDescent="0.25">
      <c r="A2" t="s">
        <v>6</v>
      </c>
    </row>
  </sheetData>
  <sheetProtection algorithmName="SHA-512" hashValue="0B82bJC1Sjpv8y7u+5f+mxrroulo/AWr2pfhoE4w5kVj3AbHuT0crp1lAnXaeH50idDw/g9uPFjb8LmaXqbmRQ==" saltValue="XUWbf9kIO5pjluCv/aIqQ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Baseline Demo</vt:lpstr>
      <vt:lpstr>Assessment</vt:lpstr>
      <vt:lpstr>Targets</vt:lpstr>
      <vt:lpstr>Inventory</vt:lpstr>
      <vt:lpstr>Activity 2 Values</vt:lpstr>
      <vt:lpstr>Activity 3 5 6 Values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Khalid, Arslan</dc:creator>
  <cp:lastModifiedBy>Caroline Myers</cp:lastModifiedBy>
  <cp:lastPrinted>2017-09-08T03:06:37Z</cp:lastPrinted>
  <dcterms:created xsi:type="dcterms:W3CDTF">2017-03-16T16:42:04Z</dcterms:created>
  <dcterms:modified xsi:type="dcterms:W3CDTF">2020-04-01T18:02:25Z</dcterms:modified>
</cp:coreProperties>
</file>